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40" windowWidth="10515" windowHeight="6765"/>
  </bookViews>
  <sheets>
    <sheet name="สรุป" sheetId="18" r:id="rId1"/>
    <sheet name="Sheet1" sheetId="21" r:id="rId2"/>
  </sheets>
  <externalReferences>
    <externalReference r:id="rId3"/>
    <externalReference r:id="rId4"/>
    <externalReference r:id="rId5"/>
  </externalReferences>
  <definedNames>
    <definedName name="_xlnm.Print_Titles" localSheetId="0">สรุป!$1:$5</definedName>
  </definedNames>
  <calcPr calcId="145621"/>
</workbook>
</file>

<file path=xl/calcChain.xml><?xml version="1.0" encoding="utf-8"?>
<calcChain xmlns="http://schemas.openxmlformats.org/spreadsheetml/2006/main">
  <c r="D15" i="18" l="1"/>
  <c r="B15" i="18"/>
  <c r="E27" i="18" l="1"/>
  <c r="E26" i="18"/>
  <c r="D14" i="18" l="1"/>
  <c r="B14" i="18"/>
  <c r="D11" i="18"/>
  <c r="B11" i="18"/>
  <c r="C27" i="18"/>
  <c r="D23" i="18" l="1"/>
  <c r="D22" i="18"/>
  <c r="D21" i="18"/>
  <c r="B23" i="18"/>
  <c r="B22" i="18"/>
  <c r="B21" i="18"/>
  <c r="E22" i="18" l="1"/>
  <c r="D24" i="18"/>
  <c r="E24" i="18" s="1"/>
  <c r="B24" i="18"/>
  <c r="C24" i="18" s="1"/>
  <c r="D19" i="18"/>
  <c r="B19" i="18"/>
  <c r="E23" i="18" l="1"/>
  <c r="E21" i="18"/>
  <c r="E19" i="18"/>
  <c r="E18" i="18"/>
  <c r="C18" i="18"/>
  <c r="C19" i="18"/>
  <c r="C21" i="18"/>
  <c r="C23" i="18"/>
  <c r="D13" i="18"/>
  <c r="B13" i="18"/>
  <c r="D12" i="18"/>
  <c r="B12" i="18"/>
  <c r="D16" i="18" l="1"/>
  <c r="E12" i="18" s="1"/>
  <c r="B16" i="18"/>
  <c r="C15" i="18" s="1"/>
  <c r="D7" i="18"/>
  <c r="B7" i="18"/>
  <c r="E10" i="18" l="1"/>
  <c r="E16" i="18"/>
  <c r="E11" i="18"/>
  <c r="E14" i="18"/>
  <c r="E13" i="18"/>
  <c r="E15" i="18"/>
  <c r="C11" i="18"/>
  <c r="C12" i="18"/>
  <c r="C10" i="18"/>
  <c r="C16" i="18"/>
  <c r="C13" i="18"/>
  <c r="C14" i="18"/>
  <c r="B8" i="18"/>
  <c r="D8" i="18"/>
  <c r="D28" i="18" s="1"/>
  <c r="E28" i="18" s="1"/>
  <c r="C7" i="18" l="1"/>
  <c r="B28" i="18"/>
  <c r="E7" i="18"/>
  <c r="C8" i="18"/>
  <c r="E8" i="18"/>
  <c r="C26" i="18" l="1"/>
  <c r="C28" i="18"/>
  <c r="C22" i="18"/>
</calcChain>
</file>

<file path=xl/sharedStrings.xml><?xml version="1.0" encoding="utf-8"?>
<sst xmlns="http://schemas.openxmlformats.org/spreadsheetml/2006/main" count="45" uniqueCount="31">
  <si>
    <t>องค์การบริหารส่วนตำบลนาบอน  อำเภอนาบอน  จังหวัดนครศรีธรรมราช</t>
  </si>
  <si>
    <t>2.4 แผนงานสร้างความเข้มแข็งของชุมชน</t>
  </si>
  <si>
    <t>2.5 แผนงานการศาสนาวัฒนธรรมและนันทนาการ</t>
  </si>
  <si>
    <t>2.6 แผนงานงบกลาง</t>
  </si>
  <si>
    <t>3.1 แผนงานสร้างความเข้มแข็งของชุมชน</t>
  </si>
  <si>
    <t>4.1 แผนงานสาธารณสุข</t>
  </si>
  <si>
    <t>4.3 แผนงานการเกษตร</t>
  </si>
  <si>
    <t>4.2 แผนงานเคหะและชุมชน</t>
  </si>
  <si>
    <t>จำนวนโครงการที่ดำเนินการ</t>
  </si>
  <si>
    <t>คิดเป็นร้อยละของโครงการทั้งหมด</t>
  </si>
  <si>
    <t>จำนวนงบประมาณ</t>
  </si>
  <si>
    <t>คิดเป็นร้อยละของงบประมาณทั้งหมด</t>
  </si>
  <si>
    <t xml:space="preserve">                  ยุทธศาสตร์                 แผนงาน</t>
  </si>
  <si>
    <t>บัญชีสรุปจำนวนโครงการพัฒนาท้องถิ่น  กิจกรรมและงบประมาณ</t>
  </si>
  <si>
    <t>แผนการดำเนินงาน ประจำปีงบประมาณ พ.ศ. 2561</t>
  </si>
  <si>
    <t>หน่วยงานรับผิดชอบหลัก</t>
  </si>
  <si>
    <t>รวมทั้งสิ้น</t>
  </si>
  <si>
    <t>1.1  แผนงานอุตสาหกรรมและการโยธา</t>
  </si>
  <si>
    <t>ยุทธศาสตร์ด้านโครงสร้างพื้นฐาน</t>
  </si>
  <si>
    <t xml:space="preserve">ยุทธศาสตร์การพัฒนาคุณภาพชีวิตและสังคม </t>
  </si>
  <si>
    <t>2.1  แผนงานการรักษาความสงบภายใน</t>
  </si>
  <si>
    <t>2.2  แผนงานการศึกษา</t>
  </si>
  <si>
    <t>2.3  แผนงานสาธารณสุข</t>
  </si>
  <si>
    <t>ยุทธศาสตร์การพัฒนาเศรษฐกิจ</t>
  </si>
  <si>
    <t>ยุทธศาสตร์การพัฒนาทรัพยากรธรรมชาติและสิ่งแวดล้อม</t>
  </si>
  <si>
    <t>รวม</t>
  </si>
  <si>
    <t>ยุทธศาสตร์การพัฒนาการบริหารจัดการองค์กรภายใต้ระบบธรรมภิบาล</t>
  </si>
  <si>
    <t>4.1 แผนงานบริหารงานทั่วไป</t>
  </si>
  <si>
    <t>กองช่าง</t>
  </si>
  <si>
    <t>สำนักงานปลัด</t>
  </si>
  <si>
    <t xml:space="preserve">    สำนักงานปลัด,    กองคลัง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</si>
</sst>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187" fontId="4" fillId="0" borderId="0" xfId="1" applyNumberFormat="1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187" fontId="3" fillId="2" borderId="1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center"/>
    </xf>
    <xf numFmtId="187" fontId="1" fillId="2" borderId="1" xfId="1" applyNumberFormat="1" applyFont="1" applyFill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 wrapText="1"/>
    </xf>
    <xf numFmtId="187" fontId="4" fillId="0" borderId="1" xfId="1" applyNumberFormat="1" applyFont="1" applyBorder="1" applyAlignment="1">
      <alignment horizontal="center" vertical="center" wrapText="1"/>
    </xf>
    <xf numFmtId="2" fontId="4" fillId="0" borderId="0" xfId="1" applyNumberFormat="1" applyFont="1" applyAlignment="1">
      <alignment horizontal="center" vertical="top" wrapText="1"/>
    </xf>
    <xf numFmtId="187" fontId="4" fillId="0" borderId="1" xfId="1" applyNumberFormat="1" applyFont="1" applyBorder="1" applyAlignment="1">
      <alignment horizontal="right" vertical="center" wrapText="1"/>
    </xf>
    <xf numFmtId="1" fontId="4" fillId="0" borderId="1" xfId="1" applyNumberFormat="1" applyFont="1" applyBorder="1" applyAlignment="1">
      <alignment vertical="center" wrapText="1"/>
    </xf>
    <xf numFmtId="187" fontId="3" fillId="2" borderId="1" xfId="1" applyNumberFormat="1" applyFont="1" applyFill="1" applyBorder="1" applyAlignment="1">
      <alignment vertical="center" wrapText="1"/>
    </xf>
    <xf numFmtId="43" fontId="4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vertical="center" wrapText="1"/>
    </xf>
    <xf numFmtId="43" fontId="3" fillId="0" borderId="1" xfId="1" applyNumberFormat="1" applyFont="1" applyBorder="1" applyAlignment="1">
      <alignment horizontal="center" vertical="center" wrapText="1"/>
    </xf>
    <xf numFmtId="187" fontId="3" fillId="0" borderId="1" xfId="1" applyNumberFormat="1" applyFont="1" applyBorder="1" applyAlignment="1">
      <alignment horizontal="right" vertical="center" wrapText="1"/>
    </xf>
    <xf numFmtId="187" fontId="3" fillId="0" borderId="1" xfId="1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4" fillId="0" borderId="1" xfId="1" applyNumberFormat="1" applyFont="1" applyBorder="1" applyAlignment="1">
      <alignment horizontal="right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 wrapText="1"/>
    </xf>
    <xf numFmtId="2" fontId="4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horizontal="right" vertical="center" wrapText="1"/>
    </xf>
    <xf numFmtId="43" fontId="1" fillId="2" borderId="1" xfId="1" applyNumberFormat="1" applyFont="1" applyFill="1" applyBorder="1" applyAlignment="1">
      <alignment horizontal="center" vertical="center"/>
    </xf>
    <xf numFmtId="43" fontId="3" fillId="2" borderId="1" xfId="1" applyNumberFormat="1" applyFont="1" applyFill="1" applyBorder="1" applyAlignment="1">
      <alignment horizontal="center" vertical="center" wrapText="1"/>
    </xf>
    <xf numFmtId="43" fontId="4" fillId="0" borderId="0" xfId="1" applyNumberFormat="1" applyFont="1" applyAlignment="1">
      <alignment horizontal="center" vertical="top" wrapText="1"/>
    </xf>
    <xf numFmtId="2" fontId="3" fillId="0" borderId="1" xfId="1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top" wrapText="1"/>
    </xf>
    <xf numFmtId="43" fontId="1" fillId="0" borderId="1" xfId="0" applyNumberFormat="1" applyFont="1" applyBorder="1" applyAlignment="1">
      <alignment horizontal="center" vertical="top" wrapText="1"/>
    </xf>
    <xf numFmtId="187" fontId="1" fillId="0" borderId="1" xfId="1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718704</xdr:colOff>
      <xdr:row>0</xdr:row>
      <xdr:rowOff>0</xdr:rowOff>
    </xdr:from>
    <xdr:to>
      <xdr:col>6</xdr:col>
      <xdr:colOff>8658</xdr:colOff>
      <xdr:row>0</xdr:row>
      <xdr:rowOff>277812</xdr:rowOff>
    </xdr:to>
    <xdr:sp macro="" textlink="">
      <xdr:nvSpPr>
        <xdr:cNvPr id="2" name="TextBox 1"/>
        <xdr:cNvSpPr txBox="1"/>
      </xdr:nvSpPr>
      <xdr:spPr>
        <a:xfrm>
          <a:off x="6502977" y="0"/>
          <a:ext cx="1394113" cy="2778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spcBef>
              <a:spcPts val="600"/>
            </a:spcBef>
          </a:pPr>
          <a:r>
            <a:rPr lang="th-TH" sz="1600" b="1">
              <a:latin typeface="TH SarabunIT๙" pitchFamily="34" charset="-34"/>
              <a:cs typeface="TH SarabunIT๙" pitchFamily="34" charset="-34"/>
            </a:rPr>
            <a:t>     </a:t>
          </a:r>
          <a:r>
            <a:rPr lang="en-US" sz="1600" b="1">
              <a:latin typeface="TH SarabunIT๙" pitchFamily="34" charset="-34"/>
              <a:cs typeface="TH SarabunIT๙" pitchFamily="34" charset="-34"/>
            </a:rPr>
            <a:t>       </a:t>
          </a:r>
          <a:r>
            <a:rPr lang="th-TH" sz="1600" b="1">
              <a:latin typeface="TH SarabunIT๙" pitchFamily="34" charset="-34"/>
              <a:cs typeface="TH SarabunIT๙" pitchFamily="34" charset="-34"/>
            </a:rPr>
            <a:t>(แบบ</a:t>
          </a:r>
          <a:r>
            <a:rPr lang="th-TH" sz="1600" b="1" baseline="0">
              <a:latin typeface="TH SarabunIT๙" pitchFamily="34" charset="-34"/>
              <a:cs typeface="TH SarabunIT๙" pitchFamily="34" charset="-34"/>
            </a:rPr>
            <a:t> ผด. ๐1)</a:t>
          </a:r>
          <a:endParaRPr lang="th-TH" sz="16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8;&#3640;&#3607;&#3608;&#3624;&#3634;&#3626;&#3605;&#3619;&#3660;&#3639;&#3607;&#3637;&#3656;-1-&#3612;.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8;&#3640;&#3607;&#3608;&#3624;&#3634;&#3626;&#3605;&#3619;&#3660;&#3607;&#3637;&#3656;-2-&#3612;.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8;&#3640;&#3607;&#3608;&#3624;&#3634;&#3626;&#3605;&#3619;&#3660;&#3607;&#3637;&#3656;-4-&#3612;.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แผนงานอุตสาหกรรมและการโยธา"/>
    </sheetNames>
    <sheetDataSet>
      <sheetData sheetId="0"/>
      <sheetData sheetId="1">
        <row r="27">
          <cell r="B27">
            <v>16</v>
          </cell>
          <cell r="D27">
            <v>4948200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ผนงานรักษาความสงบภายใน"/>
      <sheetName val="แผนงานการศึกษา"/>
      <sheetName val="แผนงานสาธารณสุข"/>
      <sheetName val="แผนงานสร้างความเข้มแข็ง"/>
      <sheetName val="แผนงานการศาสนา"/>
      <sheetName val="แผนงานงบกลาง"/>
    </sheetNames>
    <sheetDataSet>
      <sheetData sheetId="0"/>
      <sheetData sheetId="1">
        <row r="18">
          <cell r="B18">
            <v>7</v>
          </cell>
          <cell r="D18">
            <v>4721893</v>
          </cell>
        </row>
      </sheetData>
      <sheetData sheetId="2">
        <row r="14">
          <cell r="B14">
            <v>3</v>
          </cell>
          <cell r="D14">
            <v>90000</v>
          </cell>
        </row>
      </sheetData>
      <sheetData sheetId="3">
        <row r="33">
          <cell r="B33">
            <v>22</v>
          </cell>
          <cell r="D33">
            <v>1270000</v>
          </cell>
        </row>
      </sheetData>
      <sheetData sheetId="4">
        <row r="28">
          <cell r="B28">
            <v>17</v>
          </cell>
          <cell r="D28">
            <v>1164000</v>
          </cell>
        </row>
      </sheetData>
      <sheetData sheetId="5">
        <row r="16">
          <cell r="B16">
            <v>5</v>
          </cell>
          <cell r="D16">
            <v>15343000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ผนงานสาธารณสุข"/>
      <sheetName val="แผนงานเคหะและชุมชน"/>
      <sheetName val="แผนงานการเกษตร"/>
    </sheetNames>
    <sheetDataSet>
      <sheetData sheetId="0">
        <row r="12">
          <cell r="B12">
            <v>1</v>
          </cell>
          <cell r="D12">
            <v>20000</v>
          </cell>
        </row>
      </sheetData>
      <sheetData sheetId="1">
        <row r="12">
          <cell r="B12">
            <v>1</v>
          </cell>
          <cell r="D12">
            <v>50000</v>
          </cell>
        </row>
      </sheetData>
      <sheetData sheetId="2">
        <row r="12">
          <cell r="B12">
            <v>1</v>
          </cell>
          <cell r="D12">
            <v>30000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zoomScale="110" zoomScaleNormal="110" workbookViewId="0">
      <selection activeCell="C33" sqref="C33"/>
    </sheetView>
  </sheetViews>
  <sheetFormatPr defaultColWidth="9" defaultRowHeight="18.75" x14ac:dyDescent="0.2"/>
  <cols>
    <col min="1" max="1" width="32" style="3" customWidth="1"/>
    <col min="2" max="2" width="15" style="7" customWidth="1"/>
    <col min="3" max="3" width="15.875" style="30" customWidth="1"/>
    <col min="4" max="4" width="15.25" style="4" customWidth="1"/>
    <col min="5" max="5" width="16" style="12" customWidth="1"/>
    <col min="6" max="6" width="14.75" style="7" customWidth="1"/>
    <col min="7" max="16384" width="9" style="3"/>
  </cols>
  <sheetData>
    <row r="1" spans="1:6" s="1" customFormat="1" ht="22.5" customHeight="1" x14ac:dyDescent="0.2">
      <c r="A1" s="42"/>
      <c r="B1" s="42"/>
      <c r="C1" s="42"/>
      <c r="D1" s="42"/>
      <c r="E1" s="42"/>
      <c r="F1" s="42"/>
    </row>
    <row r="2" spans="1:6" s="1" customFormat="1" ht="22.5" customHeight="1" x14ac:dyDescent="0.2">
      <c r="A2" s="42" t="s">
        <v>13</v>
      </c>
      <c r="B2" s="42"/>
      <c r="C2" s="42"/>
      <c r="D2" s="42"/>
      <c r="E2" s="42"/>
      <c r="F2" s="42"/>
    </row>
    <row r="3" spans="1:6" s="1" customFormat="1" ht="21" customHeight="1" x14ac:dyDescent="0.2">
      <c r="A3" s="42" t="s">
        <v>14</v>
      </c>
      <c r="B3" s="42"/>
      <c r="C3" s="42"/>
      <c r="D3" s="42"/>
      <c r="E3" s="42"/>
      <c r="F3" s="42"/>
    </row>
    <row r="4" spans="1:6" s="1" customFormat="1" ht="22.5" customHeight="1" x14ac:dyDescent="0.2">
      <c r="A4" s="43" t="s">
        <v>0</v>
      </c>
      <c r="B4" s="43"/>
      <c r="C4" s="43"/>
      <c r="D4" s="43"/>
      <c r="E4" s="43"/>
      <c r="F4" s="43"/>
    </row>
    <row r="5" spans="1:6" s="1" customFormat="1" ht="45" customHeight="1" x14ac:dyDescent="0.2">
      <c r="A5" s="38" t="s">
        <v>12</v>
      </c>
      <c r="B5" s="38" t="s">
        <v>8</v>
      </c>
      <c r="C5" s="39" t="s">
        <v>9</v>
      </c>
      <c r="D5" s="40" t="s">
        <v>10</v>
      </c>
      <c r="E5" s="41" t="s">
        <v>11</v>
      </c>
      <c r="F5" s="38" t="s">
        <v>15</v>
      </c>
    </row>
    <row r="6" spans="1:6" ht="21" customHeight="1" x14ac:dyDescent="0.2">
      <c r="A6" s="32" t="s">
        <v>18</v>
      </c>
      <c r="B6" s="8"/>
      <c r="C6" s="28"/>
      <c r="D6" s="9"/>
      <c r="E6" s="21"/>
      <c r="F6" s="8"/>
    </row>
    <row r="7" spans="1:6" s="2" customFormat="1" ht="23.1" customHeight="1" x14ac:dyDescent="0.2">
      <c r="A7" s="33" t="s">
        <v>17</v>
      </c>
      <c r="B7" s="14">
        <f>[1]แผนงานอุตสาหกรรมและการโยธา!$B$27</f>
        <v>16</v>
      </c>
      <c r="C7" s="16">
        <f>B7*100/B8</f>
        <v>100</v>
      </c>
      <c r="D7" s="13">
        <f>[1]แผนงานอุตสาหกรรมและการโยธา!$D$27</f>
        <v>4948200</v>
      </c>
      <c r="E7" s="22">
        <f>D7*100/D8</f>
        <v>100</v>
      </c>
      <c r="F7" s="11" t="s">
        <v>28</v>
      </c>
    </row>
    <row r="8" spans="1:6" s="2" customFormat="1" ht="23.1" customHeight="1" x14ac:dyDescent="0.2">
      <c r="A8" s="34" t="s">
        <v>25</v>
      </c>
      <c r="B8" s="17">
        <f>SUM(B7)</f>
        <v>16</v>
      </c>
      <c r="C8" s="18">
        <f>B8*100/B8</f>
        <v>100</v>
      </c>
      <c r="D8" s="19">
        <f>SUM(D7)</f>
        <v>4948200</v>
      </c>
      <c r="E8" s="22">
        <f>D7*100/D8</f>
        <v>100</v>
      </c>
      <c r="F8" s="11"/>
    </row>
    <row r="9" spans="1:6" ht="21" customHeight="1" x14ac:dyDescent="0.2">
      <c r="A9" s="32" t="s">
        <v>19</v>
      </c>
      <c r="B9" s="8"/>
      <c r="C9" s="28"/>
      <c r="D9" s="9"/>
      <c r="E9" s="21"/>
      <c r="F9" s="8"/>
    </row>
    <row r="10" spans="1:6" s="2" customFormat="1" ht="23.1" customHeight="1" x14ac:dyDescent="0.2">
      <c r="A10" s="33" t="s">
        <v>20</v>
      </c>
      <c r="B10" s="14">
        <v>9</v>
      </c>
      <c r="C10" s="16">
        <f>B10*100/B16</f>
        <v>13.432835820895523</v>
      </c>
      <c r="D10" s="13">
        <v>360000</v>
      </c>
      <c r="E10" s="25">
        <f>D10*100/D16</f>
        <v>1.3812078916233692</v>
      </c>
      <c r="F10" s="11" t="s">
        <v>29</v>
      </c>
    </row>
    <row r="11" spans="1:6" s="2" customFormat="1" ht="23.1" customHeight="1" x14ac:dyDescent="0.2">
      <c r="A11" s="33" t="s">
        <v>21</v>
      </c>
      <c r="B11" s="14">
        <f>[2]แผนงานการศึกษา!$B$18+1</f>
        <v>8</v>
      </c>
      <c r="C11" s="16">
        <f>B11*100/B16</f>
        <v>11.940298507462687</v>
      </c>
      <c r="D11" s="13">
        <f>[2]แผนงานการศึกษา!$D$18+2920000</f>
        <v>7641893</v>
      </c>
      <c r="E11" s="25">
        <f>D11*100/D16</f>
        <v>29.319563662614957</v>
      </c>
      <c r="F11" s="11" t="s">
        <v>29</v>
      </c>
    </row>
    <row r="12" spans="1:6" s="2" customFormat="1" ht="23.1" customHeight="1" x14ac:dyDescent="0.2">
      <c r="A12" s="33" t="s">
        <v>22</v>
      </c>
      <c r="B12" s="14">
        <f>[2]แผนงานสาธารณสุข!$B$14</f>
        <v>3</v>
      </c>
      <c r="C12" s="16">
        <f>B12*100/B16</f>
        <v>4.4776119402985071</v>
      </c>
      <c r="D12" s="13">
        <f>[2]แผนงานสาธารณสุข!$D$14</f>
        <v>90000</v>
      </c>
      <c r="E12" s="25">
        <f>D12*100/D16</f>
        <v>0.3453019729058423</v>
      </c>
      <c r="F12" s="11" t="s">
        <v>29</v>
      </c>
    </row>
    <row r="13" spans="1:6" s="2" customFormat="1" ht="19.5" customHeight="1" x14ac:dyDescent="0.2">
      <c r="A13" s="35" t="s">
        <v>1</v>
      </c>
      <c r="B13" s="14">
        <f>[2]แผนงานสร้างความเข้มแข็ง!$B$33</f>
        <v>22</v>
      </c>
      <c r="C13" s="16">
        <f>B13*100/B16</f>
        <v>32.835820895522389</v>
      </c>
      <c r="D13" s="11">
        <f>[2]แผนงานสร้างความเข้มแข็ง!$D$33</f>
        <v>1270000</v>
      </c>
      <c r="E13" s="25">
        <f>D13*100/D16</f>
        <v>4.8725945065602199</v>
      </c>
      <c r="F13" s="11" t="s">
        <v>29</v>
      </c>
    </row>
    <row r="14" spans="1:6" s="2" customFormat="1" ht="34.5" customHeight="1" x14ac:dyDescent="0.2">
      <c r="A14" s="35" t="s">
        <v>2</v>
      </c>
      <c r="B14" s="14">
        <f>[2]แผนงานการศาสนา!$B$28+3</f>
        <v>20</v>
      </c>
      <c r="C14" s="16">
        <f>B14*100/B16</f>
        <v>29.850746268656717</v>
      </c>
      <c r="D14" s="11">
        <f>[2]แผนงานการศาสนา!$D$28+195250</f>
        <v>1359250</v>
      </c>
      <c r="E14" s="25">
        <f>D14*100/D16</f>
        <v>5.2150189630251802</v>
      </c>
      <c r="F14" s="11" t="s">
        <v>29</v>
      </c>
    </row>
    <row r="15" spans="1:6" s="2" customFormat="1" ht="20.25" customHeight="1" x14ac:dyDescent="0.2">
      <c r="A15" s="35" t="s">
        <v>3</v>
      </c>
      <c r="B15" s="14">
        <f>[2]แผนงานงบกลาง!$B$16</f>
        <v>5</v>
      </c>
      <c r="C15" s="16">
        <f>B15*100/B16</f>
        <v>7.4626865671641793</v>
      </c>
      <c r="D15" s="11">
        <f>[2]แผนงานงบกลาง!$D$16</f>
        <v>15343000</v>
      </c>
      <c r="E15" s="25">
        <f>D15*100/D16</f>
        <v>58.866313003270434</v>
      </c>
      <c r="F15" s="11" t="s">
        <v>29</v>
      </c>
    </row>
    <row r="16" spans="1:6" s="2" customFormat="1" ht="20.25" customHeight="1" x14ac:dyDescent="0.2">
      <c r="A16" s="36" t="s">
        <v>25</v>
      </c>
      <c r="B16" s="17">
        <f>SUM(B10:B15)</f>
        <v>67</v>
      </c>
      <c r="C16" s="18">
        <f>B16*100/B16</f>
        <v>100</v>
      </c>
      <c r="D16" s="20">
        <f>SUM(D10:D15)</f>
        <v>26064143</v>
      </c>
      <c r="E16" s="26">
        <f>D16*100/D16</f>
        <v>100</v>
      </c>
      <c r="F16" s="10"/>
    </row>
    <row r="17" spans="1:6" s="2" customFormat="1" ht="20.25" customHeight="1" x14ac:dyDescent="0.2">
      <c r="A17" s="32" t="s">
        <v>23</v>
      </c>
      <c r="B17" s="8"/>
      <c r="C17" s="28"/>
      <c r="D17" s="9"/>
      <c r="E17" s="21"/>
      <c r="F17" s="8"/>
    </row>
    <row r="18" spans="1:6" s="2" customFormat="1" ht="21.95" customHeight="1" x14ac:dyDescent="0.2">
      <c r="A18" s="35" t="s">
        <v>4</v>
      </c>
      <c r="B18" s="14">
        <v>4</v>
      </c>
      <c r="C18" s="16">
        <f>B18*100/B19</f>
        <v>100</v>
      </c>
      <c r="D18" s="11">
        <v>180000</v>
      </c>
      <c r="E18" s="22">
        <f>D18*100/D19</f>
        <v>100</v>
      </c>
      <c r="F18" s="10" t="s">
        <v>29</v>
      </c>
    </row>
    <row r="19" spans="1:6" s="2" customFormat="1" ht="21.95" customHeight="1" x14ac:dyDescent="0.2">
      <c r="A19" s="36" t="s">
        <v>25</v>
      </c>
      <c r="B19" s="17">
        <f>SUM(B18)</f>
        <v>4</v>
      </c>
      <c r="C19" s="18">
        <f>B19*100/B19</f>
        <v>100</v>
      </c>
      <c r="D19" s="20">
        <f>SUM(D18)</f>
        <v>180000</v>
      </c>
      <c r="E19" s="27">
        <f>D19*100/D19</f>
        <v>100</v>
      </c>
      <c r="F19" s="10"/>
    </row>
    <row r="20" spans="1:6" s="2" customFormat="1" ht="45.75" customHeight="1" x14ac:dyDescent="0.2">
      <c r="A20" s="32" t="s">
        <v>24</v>
      </c>
      <c r="B20" s="8"/>
      <c r="C20" s="28"/>
      <c r="D20" s="9"/>
      <c r="E20" s="21"/>
      <c r="F20" s="8"/>
    </row>
    <row r="21" spans="1:6" s="2" customFormat="1" ht="21.95" customHeight="1" x14ac:dyDescent="0.2">
      <c r="A21" s="35" t="s">
        <v>5</v>
      </c>
      <c r="B21" s="14">
        <f>[3]แผนงานสาธารณสุข!$B$12</f>
        <v>1</v>
      </c>
      <c r="C21" s="16">
        <f>B21*100/B24</f>
        <v>33.333333333333336</v>
      </c>
      <c r="D21" s="11">
        <f>[3]แผนงานสาธารณสุข!$D$12</f>
        <v>20000</v>
      </c>
      <c r="E21" s="22">
        <f>D21*100/D24</f>
        <v>20</v>
      </c>
      <c r="F21" s="10" t="s">
        <v>29</v>
      </c>
    </row>
    <row r="22" spans="1:6" s="2" customFormat="1" ht="21.95" customHeight="1" x14ac:dyDescent="0.2">
      <c r="A22" s="35" t="s">
        <v>7</v>
      </c>
      <c r="B22" s="14">
        <f>[3]แผนงานเคหะและชุมชน!$B$12</f>
        <v>1</v>
      </c>
      <c r="C22" s="16">
        <f>B22*100/B28</f>
        <v>1.1111111111111112</v>
      </c>
      <c r="D22" s="11">
        <f>[3]แผนงานเคหะและชุมชน!$D$12</f>
        <v>50000</v>
      </c>
      <c r="E22" s="22">
        <f>D22*100/D24</f>
        <v>50</v>
      </c>
      <c r="F22" s="10" t="s">
        <v>29</v>
      </c>
    </row>
    <row r="23" spans="1:6" s="2" customFormat="1" ht="21.95" customHeight="1" x14ac:dyDescent="0.2">
      <c r="A23" s="35" t="s">
        <v>6</v>
      </c>
      <c r="B23" s="14">
        <f>[3]แผนงานการเกษตร!$B$12</f>
        <v>1</v>
      </c>
      <c r="C23" s="16">
        <f>B23*100/B24</f>
        <v>33.333333333333336</v>
      </c>
      <c r="D23" s="11">
        <f>[3]แผนงานการเกษตร!$D$12</f>
        <v>30000</v>
      </c>
      <c r="E23" s="22">
        <f>D23*100/D24</f>
        <v>30</v>
      </c>
      <c r="F23" s="10" t="s">
        <v>29</v>
      </c>
    </row>
    <row r="24" spans="1:6" s="2" customFormat="1" ht="21.95" customHeight="1" x14ac:dyDescent="0.2">
      <c r="A24" s="36" t="s">
        <v>25</v>
      </c>
      <c r="B24" s="17">
        <f>SUM(B21:B23)</f>
        <v>3</v>
      </c>
      <c r="C24" s="18">
        <f>B24*100/B24</f>
        <v>100</v>
      </c>
      <c r="D24" s="20">
        <f>SUM(D21:D23)</f>
        <v>100000</v>
      </c>
      <c r="E24" s="27">
        <f>D24*100/D24</f>
        <v>100</v>
      </c>
      <c r="F24" s="10" t="s">
        <v>29</v>
      </c>
    </row>
    <row r="25" spans="1:6" s="2" customFormat="1" ht="45.75" customHeight="1" x14ac:dyDescent="0.2">
      <c r="A25" s="32" t="s">
        <v>26</v>
      </c>
      <c r="B25" s="8"/>
      <c r="C25" s="28"/>
      <c r="D25" s="9"/>
      <c r="E25" s="21"/>
      <c r="F25" s="8"/>
    </row>
    <row r="26" spans="1:6" s="2" customFormat="1" ht="41.25" customHeight="1" x14ac:dyDescent="0.2">
      <c r="A26" s="35" t="s">
        <v>27</v>
      </c>
      <c r="B26" s="14">
        <v>6</v>
      </c>
      <c r="C26" s="16">
        <f>B26*100/B28</f>
        <v>6.666666666666667</v>
      </c>
      <c r="D26" s="11">
        <v>405000</v>
      </c>
      <c r="E26" s="23">
        <f>D26*100/D27</f>
        <v>100</v>
      </c>
      <c r="F26" s="10" t="s">
        <v>30</v>
      </c>
    </row>
    <row r="27" spans="1:6" s="2" customFormat="1" ht="21.95" customHeight="1" x14ac:dyDescent="0.2">
      <c r="A27" s="36" t="s">
        <v>25</v>
      </c>
      <c r="B27" s="17">
        <v>6</v>
      </c>
      <c r="C27" s="18">
        <f>B27*100/B27</f>
        <v>100</v>
      </c>
      <c r="D27" s="20">
        <v>405000</v>
      </c>
      <c r="E27" s="31">
        <f>D27*100/D27</f>
        <v>100</v>
      </c>
      <c r="F27" s="10"/>
    </row>
    <row r="28" spans="1:6" s="5" customFormat="1" ht="19.5" customHeight="1" x14ac:dyDescent="0.2">
      <c r="A28" s="37" t="s">
        <v>16</v>
      </c>
      <c r="B28" s="15">
        <f>B8+B16+B19+B24</f>
        <v>90</v>
      </c>
      <c r="C28" s="29">
        <f>B28*100/B28</f>
        <v>100</v>
      </c>
      <c r="D28" s="6">
        <f>D8+D16+D19+D24</f>
        <v>31292343</v>
      </c>
      <c r="E28" s="24">
        <f>D28*100/D28</f>
        <v>100</v>
      </c>
      <c r="F28" s="6"/>
    </row>
  </sheetData>
  <mergeCells count="4">
    <mergeCell ref="A1:F1"/>
    <mergeCell ref="A2:F2"/>
    <mergeCell ref="A3:F3"/>
    <mergeCell ref="A4:F4"/>
  </mergeCells>
  <printOptions horizontalCentered="1"/>
  <pageMargins left="0.98425196850393704" right="0.98425196850393704" top="0.98425196850393704" bottom="0.98425196850393704" header="0.51181102362204722" footer="0.51181102362204722"/>
  <pageSetup paperSize="9" firstPageNumber="5" orientation="landscape" useFirstPageNumber="1" r:id="rId1"/>
  <headerFooter>
    <oddFooter>&amp;C&amp;"TH SarabunIT๙,ธรรมดา"&amp;14&amp;P</oddFooter>
  </headerFooter>
  <ignoredErrors>
    <ignoredError sqref="C8 D7 C24 D11:E11 D12:D15 C16 C19:D19 C28:D28 D16 D21:D2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7" sqref="L17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</vt:lpstr>
      <vt:lpstr>Sheet1</vt:lpstr>
      <vt:lpstr>สรุป!Print_Titles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2017-11-27T08:39:34Z</cp:lastPrinted>
  <dcterms:created xsi:type="dcterms:W3CDTF">2015-05-22T07:20:24Z</dcterms:created>
  <dcterms:modified xsi:type="dcterms:W3CDTF">2017-12-22T03:45:55Z</dcterms:modified>
</cp:coreProperties>
</file>