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0" windowWidth="10515" windowHeight="6765"/>
  </bookViews>
  <sheets>
    <sheet name="สรุป" sheetId="18" r:id="rId1"/>
    <sheet name="Sheet1" sheetId="21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Titles" localSheetId="0">สรุป!$1:$5</definedName>
  </definedNames>
  <calcPr calcId="145621"/>
</workbook>
</file>

<file path=xl/calcChain.xml><?xml version="1.0" encoding="utf-8"?>
<calcChain xmlns="http://schemas.openxmlformats.org/spreadsheetml/2006/main">
  <c r="G14" i="18" l="1"/>
  <c r="K32" i="18" l="1"/>
  <c r="I32" i="18"/>
  <c r="G32" i="18"/>
  <c r="E32" i="18"/>
  <c r="C32" i="18"/>
  <c r="C22" i="18"/>
  <c r="K14" i="18"/>
  <c r="I14" i="18"/>
  <c r="E14" i="18"/>
  <c r="C14" i="18"/>
  <c r="M8" i="18"/>
  <c r="M9" i="18"/>
  <c r="M10" i="18"/>
  <c r="M11" i="18"/>
  <c r="M12" i="18"/>
  <c r="M13" i="18"/>
  <c r="M7" i="18"/>
  <c r="L8" i="18"/>
  <c r="M14" i="18" l="1"/>
  <c r="C36" i="18" l="1"/>
  <c r="M19" i="18" l="1"/>
  <c r="M17" i="18"/>
  <c r="M18" i="18"/>
  <c r="M20" i="18"/>
  <c r="M21" i="18"/>
  <c r="M16" i="18"/>
  <c r="M35" i="18" l="1"/>
  <c r="M34" i="18"/>
  <c r="M29" i="18" l="1"/>
  <c r="M30" i="18"/>
  <c r="M31" i="18"/>
  <c r="M32" i="18"/>
  <c r="M28" i="18"/>
  <c r="M26" i="18" l="1"/>
  <c r="K26" i="18"/>
  <c r="I26" i="18"/>
  <c r="G26" i="18"/>
  <c r="E26" i="18"/>
  <c r="C26" i="18"/>
  <c r="M25" i="18"/>
  <c r="M24" i="18"/>
  <c r="F24" i="18"/>
  <c r="D24" i="18" l="1"/>
  <c r="E22" i="18"/>
  <c r="E36" i="18" s="1"/>
  <c r="G22" i="18"/>
  <c r="G36" i="18" s="1"/>
  <c r="I22" i="18"/>
  <c r="I36" i="18" s="1"/>
  <c r="K22" i="18"/>
  <c r="K36" i="18" s="1"/>
  <c r="M22" i="18"/>
  <c r="M36" i="18" s="1"/>
  <c r="L34" i="18"/>
  <c r="L35" i="18" s="1"/>
  <c r="J34" i="18"/>
  <c r="J35" i="18" s="1"/>
  <c r="H34" i="18"/>
  <c r="H35" i="18" s="1"/>
  <c r="F34" i="18"/>
  <c r="F35" i="18" s="1"/>
  <c r="D34" i="18"/>
  <c r="D35" i="18" s="1"/>
  <c r="N34" i="18" l="1"/>
  <c r="N35" i="18" s="1"/>
  <c r="L31" i="18"/>
  <c r="J31" i="18"/>
  <c r="H31" i="18"/>
  <c r="F31" i="18"/>
  <c r="D31" i="18"/>
  <c r="L30" i="18"/>
  <c r="J30" i="18"/>
  <c r="H30" i="18"/>
  <c r="F30" i="18"/>
  <c r="D30" i="18"/>
  <c r="L29" i="18"/>
  <c r="J29" i="18"/>
  <c r="H29" i="18"/>
  <c r="F29" i="18"/>
  <c r="D29" i="18"/>
  <c r="L28" i="18"/>
  <c r="J28" i="18"/>
  <c r="H28" i="18"/>
  <c r="F28" i="18"/>
  <c r="D28" i="18"/>
  <c r="N29" i="18" l="1"/>
  <c r="L32" i="18"/>
  <c r="N31" i="18"/>
  <c r="D32" i="18"/>
  <c r="N28" i="18"/>
  <c r="F32" i="18"/>
  <c r="H32" i="18"/>
  <c r="N30" i="18"/>
  <c r="J32" i="18"/>
  <c r="L25" i="18"/>
  <c r="J25" i="18"/>
  <c r="H25" i="18"/>
  <c r="F25" i="18"/>
  <c r="F26" i="18" s="1"/>
  <c r="D25" i="18"/>
  <c r="L24" i="18"/>
  <c r="J24" i="18"/>
  <c r="H24" i="18"/>
  <c r="J26" i="18" l="1"/>
  <c r="L26" i="18"/>
  <c r="N24" i="18"/>
  <c r="H26" i="18"/>
  <c r="N32" i="18"/>
  <c r="N25" i="18"/>
  <c r="D26" i="18"/>
  <c r="L21" i="18"/>
  <c r="J21" i="18"/>
  <c r="H21" i="18"/>
  <c r="F21" i="18"/>
  <c r="D21" i="18"/>
  <c r="L20" i="18"/>
  <c r="J20" i="18"/>
  <c r="H20" i="18"/>
  <c r="F20" i="18"/>
  <c r="D20" i="18"/>
  <c r="L19" i="18"/>
  <c r="J19" i="18"/>
  <c r="H19" i="18"/>
  <c r="F19" i="18"/>
  <c r="D19" i="18"/>
  <c r="L18" i="18"/>
  <c r="H18" i="18"/>
  <c r="J18" i="18"/>
  <c r="F18" i="18"/>
  <c r="D18" i="18"/>
  <c r="L17" i="18"/>
  <c r="J17" i="18"/>
  <c r="H17" i="18"/>
  <c r="F17" i="18"/>
  <c r="D17" i="18"/>
  <c r="L16" i="18"/>
  <c r="J16" i="18"/>
  <c r="H16" i="18"/>
  <c r="F16" i="18"/>
  <c r="D16" i="18"/>
  <c r="N26" i="18" l="1"/>
  <c r="N17" i="18"/>
  <c r="J22" i="18"/>
  <c r="N20" i="18"/>
  <c r="N19" i="18"/>
  <c r="F22" i="18"/>
  <c r="N21" i="18"/>
  <c r="N16" i="18"/>
  <c r="D22" i="18"/>
  <c r="H22" i="18"/>
  <c r="N18" i="18"/>
  <c r="L22" i="18"/>
  <c r="J11" i="18"/>
  <c r="H11" i="18"/>
  <c r="N22" i="18" l="1"/>
  <c r="L13" i="18"/>
  <c r="J13" i="18"/>
  <c r="H13" i="18"/>
  <c r="F13" i="18"/>
  <c r="D13" i="18"/>
  <c r="L12" i="18"/>
  <c r="J12" i="18"/>
  <c r="H12" i="18"/>
  <c r="F12" i="18"/>
  <c r="D12" i="18"/>
  <c r="L11" i="18"/>
  <c r="F11" i="18"/>
  <c r="D11" i="18"/>
  <c r="L10" i="18"/>
  <c r="J10" i="18"/>
  <c r="H10" i="18"/>
  <c r="F10" i="18"/>
  <c r="H9" i="18"/>
  <c r="F9" i="18"/>
  <c r="J8" i="18"/>
  <c r="H8" i="18"/>
  <c r="F8" i="18"/>
  <c r="D8" i="18"/>
  <c r="J7" i="18"/>
  <c r="H7" i="18"/>
  <c r="F7" i="18"/>
  <c r="D7" i="18"/>
  <c r="F14" i="18" l="1"/>
  <c r="F36" i="18" s="1"/>
  <c r="D14" i="18"/>
  <c r="D36" i="18" s="1"/>
  <c r="H14" i="18"/>
  <c r="H36" i="18" s="1"/>
  <c r="J14" i="18"/>
  <c r="J36" i="18" s="1"/>
  <c r="N8" i="18"/>
  <c r="L14" i="18"/>
  <c r="L36" i="18" s="1"/>
  <c r="N11" i="18"/>
  <c r="N7" i="18"/>
  <c r="N13" i="18"/>
  <c r="N12" i="18"/>
  <c r="N10" i="18"/>
  <c r="N9" i="18"/>
  <c r="N14" i="18" l="1"/>
  <c r="N36" i="18" s="1"/>
</calcChain>
</file>

<file path=xl/sharedStrings.xml><?xml version="1.0" encoding="utf-8"?>
<sst xmlns="http://schemas.openxmlformats.org/spreadsheetml/2006/main" count="53" uniqueCount="39">
  <si>
    <t>๑. ยุทธศาสตร์ด้านโครงสร้างพื้นฐาน</t>
  </si>
  <si>
    <t>บัญชีสรุปโครงการพัฒนา</t>
  </si>
  <si>
    <t>จำนวนโครงการ</t>
  </si>
  <si>
    <t>งบประมาณ
(บาท)</t>
  </si>
  <si>
    <t>รวมทิ้งสิ้น</t>
  </si>
  <si>
    <t>ยุทธศาสตร์</t>
  </si>
  <si>
    <t>ปี ๒๕๖1</t>
  </si>
  <si>
    <t>ปี ๒๕๖2</t>
  </si>
  <si>
    <t>ปี ๒๕๖3</t>
  </si>
  <si>
    <t>ปี ๒๕๖4</t>
  </si>
  <si>
    <t>รวม</t>
  </si>
  <si>
    <t>องค์การบริหารส่วนตำบลนาบอน  อำเภอนาบอน  จังหวัดนครศรีธรรมราช</t>
  </si>
  <si>
    <t>๓. ยุทธศาสตร์การพัฒนาเศรษฐกิจ</t>
  </si>
  <si>
    <t>๒. ยุทธศาสตร์การพัฒนาคุณภาพชีวิตและสังคม</t>
  </si>
  <si>
    <t>๔. ยุทธศาสตร์การพัฒนาทรัพยากรธรรมชาติและสิ่งแวดล้อม</t>
  </si>
  <si>
    <t>๕. ยุทธศาสตร์การพัฒนาการบริหารจัดการองค์กรภายใต้ระบบธรรมาภิบาล</t>
  </si>
  <si>
    <t>2.2 แผนงานการศึกษา</t>
  </si>
  <si>
    <t>2.3 แผนงานสาธารณสุข</t>
  </si>
  <si>
    <t>2.4 แผนงานสร้างความเข้มแข็งของชุมชน</t>
  </si>
  <si>
    <t>2.5 แผนงานการศาสนาวัฒนธรรมและนันทนาการ</t>
  </si>
  <si>
    <t>2.6 แผนงานงบกลาง</t>
  </si>
  <si>
    <t>2.1 แผนงานการรักษาความสงบภายใน</t>
  </si>
  <si>
    <t>3.2 แผนงานการเกษตร</t>
  </si>
  <si>
    <t>3.1 แผนงานสร้างความเข้มแข็งของชุมชน</t>
  </si>
  <si>
    <t>4.1 แผนงานสาธารณสุข</t>
  </si>
  <si>
    <t>4.3 แผนงานการเกษตร</t>
  </si>
  <si>
    <t>4.4 แผนงานการศาสนาวัฒนธรรมและนันทนาการ</t>
  </si>
  <si>
    <t>4.2 แผนงานเคหะและชุมชน</t>
  </si>
  <si>
    <t>5.1 แผนงานบริหารงานทั่วไป</t>
  </si>
  <si>
    <t>1.1  แผนงานบริหารงานทั่วไป</t>
  </si>
  <si>
    <t>1.2  แผนงานการรักษาความสงบภายใน</t>
  </si>
  <si>
    <t>แผนพัฒนาท้องถิ่น(พ.ศ.๒๕๖1 - ๒๕๖5)</t>
  </si>
  <si>
    <t>รวม 5 ปี</t>
  </si>
  <si>
    <t>ปี ๒๕๖5</t>
  </si>
  <si>
    <t>1.3  แผนงานการศึกษา</t>
  </si>
  <si>
    <t>1.4  แผนงานสร้างความเข้มแข้งของชุมชน</t>
  </si>
  <si>
    <t>15  แผนงานอุตสาหกรรมและการโยธา</t>
  </si>
  <si>
    <t>1.6  แผนงานเคหะและชุมชน</t>
  </si>
  <si>
    <t>1.7  แผนงานการพาณิชย์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</si>
</sst>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3" fillId="0" borderId="1" xfId="1" applyNumberFormat="1" applyFont="1" applyBorder="1" applyAlignment="1">
      <alignment horizontal="center" vertical="center" wrapText="1"/>
    </xf>
    <xf numFmtId="187" fontId="3" fillId="0" borderId="1" xfId="1" applyNumberFormat="1" applyFont="1" applyBorder="1" applyAlignment="1">
      <alignment horizontal="center" vertical="center" wrapText="1"/>
    </xf>
    <xf numFmtId="0" fontId="3" fillId="0" borderId="2" xfId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1" fontId="3" fillId="2" borderId="1" xfId="0" applyNumberFormat="1" applyFont="1" applyFill="1" applyBorder="1" applyAlignment="1">
      <alignment horizontal="center" vertical="center"/>
    </xf>
    <xf numFmtId="187" fontId="3" fillId="2" borderId="1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" fontId="4" fillId="0" borderId="1" xfId="1" applyNumberFormat="1" applyFont="1" applyBorder="1" applyAlignment="1">
      <alignment horizontal="right" vertical="center" wrapText="1"/>
    </xf>
    <xf numFmtId="187" fontId="4" fillId="0" borderId="1" xfId="1" applyNumberFormat="1" applyFont="1" applyBorder="1" applyAlignment="1">
      <alignment horizontal="center" vertical="center" wrapText="1"/>
    </xf>
    <xf numFmtId="187" fontId="4" fillId="0" borderId="1" xfId="1" applyNumberFormat="1" applyFont="1" applyBorder="1" applyAlignment="1">
      <alignment horizontal="right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1" fontId="3" fillId="0" borderId="1" xfId="1" applyNumberFormat="1" applyFont="1" applyBorder="1" applyAlignment="1">
      <alignment horizontal="right" vertical="center" wrapText="1"/>
    </xf>
    <xf numFmtId="187" fontId="3" fillId="0" borderId="1" xfId="1" applyNumberFormat="1" applyFont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87" fontId="3" fillId="2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1" fontId="4" fillId="3" borderId="1" xfId="1" applyNumberFormat="1" applyFont="1" applyFill="1" applyBorder="1" applyAlignment="1">
      <alignment horizontal="center" vertical="center" wrapText="1"/>
    </xf>
    <xf numFmtId="187" fontId="4" fillId="3" borderId="1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87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87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87" fontId="3" fillId="2" borderId="3" xfId="0" applyNumberFormat="1" applyFont="1" applyFill="1" applyBorder="1" applyAlignment="1">
      <alignment horizontal="center" vertical="center" wrapText="1"/>
    </xf>
    <xf numFmtId="187" fontId="3" fillId="2" borderId="1" xfId="1" applyNumberFormat="1" applyFont="1" applyFill="1" applyBorder="1" applyAlignment="1">
      <alignment horizontal="center" vertical="center" wrapText="1"/>
    </xf>
    <xf numFmtId="2" fontId="4" fillId="0" borderId="0" xfId="1" applyNumberFormat="1" applyFont="1" applyAlignment="1">
      <alignment horizontal="center" vertical="top" wrapText="1"/>
    </xf>
    <xf numFmtId="187" fontId="4" fillId="0" borderId="0" xfId="1" applyNumberFormat="1" applyFont="1" applyAlignment="1">
      <alignment horizontal="center" vertical="top" wrapText="1"/>
    </xf>
    <xf numFmtId="0" fontId="4" fillId="0" borderId="0" xfId="1" applyNumberFormat="1" applyFont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87" fontId="3" fillId="0" borderId="4" xfId="1" applyNumberFormat="1" applyFont="1" applyBorder="1" applyAlignment="1">
      <alignment horizontal="center" vertical="center" wrapText="1"/>
    </xf>
    <xf numFmtId="187" fontId="3" fillId="0" borderId="5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166688</xdr:colOff>
      <xdr:row>1</xdr:row>
      <xdr:rowOff>7937</xdr:rowOff>
    </xdr:from>
    <xdr:to>
      <xdr:col>12</xdr:col>
      <xdr:colOff>352414</xdr:colOff>
      <xdr:row>1</xdr:row>
      <xdr:rowOff>285749</xdr:rowOff>
    </xdr:to>
    <xdr:sp macro="" textlink="">
      <xdr:nvSpPr>
        <xdr:cNvPr id="2" name="TextBox 1"/>
        <xdr:cNvSpPr txBox="1"/>
      </xdr:nvSpPr>
      <xdr:spPr>
        <a:xfrm>
          <a:off x="8294688" y="293687"/>
          <a:ext cx="1058851" cy="2778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Bef>
              <a:spcPts val="600"/>
            </a:spcBef>
          </a:pPr>
          <a:r>
            <a:rPr lang="th-TH" sz="1600" b="1">
              <a:latin typeface="TH SarabunIT๙" pitchFamily="34" charset="-34"/>
              <a:cs typeface="TH SarabunIT๙" pitchFamily="34" charset="-34"/>
            </a:rPr>
            <a:t>(แบบ</a:t>
          </a:r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 ผ. ๐1)</a:t>
          </a:r>
          <a:endParaRPr lang="th-TH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39;&#3607;&#3637;&#3656;-1-&#3612;.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39;&#3607;&#3637;&#3656;-1-&#3649;&#3610;&#3610;-&#3612;.02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07;&#3637;&#3656;-2-&#3612;.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07;&#3637;&#3656;-3-&#3612;.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07;&#3637;&#3656;-4-&#3612;.0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07;&#3637;&#3656;-5-&#3612;.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แผนงานบริหารงานทั่วไป"/>
      <sheetName val="แผนงานการรักษาความสงบภายใน"/>
      <sheetName val="แผนงานการศึกษา"/>
      <sheetName val="แผนงานสร้างความเข้มแข็งของชุมชน"/>
      <sheetName val="แผนงานอุตสาหกรรมและการโยธา"/>
      <sheetName val="แผนเคหะและชุมชน"/>
      <sheetName val="แผนงานการพาณิชย์"/>
    </sheetNames>
    <sheetDataSet>
      <sheetData sheetId="0" refreshError="1"/>
      <sheetData sheetId="1">
        <row r="17">
          <cell r="E17">
            <v>1200000</v>
          </cell>
          <cell r="F17">
            <v>1787000</v>
          </cell>
          <cell r="G17">
            <v>3487000</v>
          </cell>
          <cell r="H17">
            <v>1700000</v>
          </cell>
        </row>
      </sheetData>
      <sheetData sheetId="2">
        <row r="13">
          <cell r="E13">
            <v>200000</v>
          </cell>
          <cell r="F13">
            <v>280000</v>
          </cell>
          <cell r="G13">
            <v>480000</v>
          </cell>
          <cell r="H13">
            <v>280000</v>
          </cell>
          <cell r="I13">
            <v>280000</v>
          </cell>
        </row>
      </sheetData>
      <sheetData sheetId="3">
        <row r="14">
          <cell r="F14">
            <v>750000</v>
          </cell>
          <cell r="G14">
            <v>400000</v>
          </cell>
        </row>
      </sheetData>
      <sheetData sheetId="4">
        <row r="13">
          <cell r="F13">
            <v>482400</v>
          </cell>
          <cell r="G13">
            <v>482400</v>
          </cell>
          <cell r="H13">
            <v>500000</v>
          </cell>
          <cell r="I13">
            <v>500000</v>
          </cell>
        </row>
      </sheetData>
      <sheetData sheetId="5">
        <row r="185">
          <cell r="E185">
            <v>28894500</v>
          </cell>
          <cell r="F185">
            <v>64956900</v>
          </cell>
          <cell r="G185">
            <v>62675600</v>
          </cell>
          <cell r="H185">
            <v>118112500</v>
          </cell>
          <cell r="I185">
            <v>110422900</v>
          </cell>
        </row>
      </sheetData>
      <sheetData sheetId="6">
        <row r="63">
          <cell r="E63">
            <v>993500</v>
          </cell>
          <cell r="F63">
            <v>3237429</v>
          </cell>
          <cell r="G63">
            <v>15096600</v>
          </cell>
          <cell r="H63">
            <v>11702600</v>
          </cell>
          <cell r="I63">
            <v>10515000</v>
          </cell>
        </row>
      </sheetData>
      <sheetData sheetId="7">
        <row r="31">
          <cell r="E31">
            <v>1071500</v>
          </cell>
          <cell r="F31">
            <v>6936000</v>
          </cell>
          <cell r="G31">
            <v>13687500</v>
          </cell>
          <cell r="H31">
            <v>5640000</v>
          </cell>
          <cell r="I31">
            <v>1940000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งานอุตสาหกรรมและการโยธา"/>
    </sheetNames>
    <sheetDataSet>
      <sheetData sheetId="0">
        <row r="18">
          <cell r="G18">
            <v>19477582</v>
          </cell>
          <cell r="H18">
            <v>19477582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งานรักษาความสงบภายใน"/>
      <sheetName val="แผนงานการศึกษา"/>
      <sheetName val="แผนงานสาธารณสุข"/>
      <sheetName val="แผนงานสร้างความเข้มแข็ง"/>
      <sheetName val="แผนงานการศาสนา"/>
      <sheetName val="แผนงานงบกลาง"/>
    </sheetNames>
    <sheetDataSet>
      <sheetData sheetId="0">
        <row r="43">
          <cell r="E43">
            <v>2100000</v>
          </cell>
          <cell r="F43">
            <v>3008800</v>
          </cell>
          <cell r="G43">
            <v>3068800</v>
          </cell>
          <cell r="H43">
            <v>7298800</v>
          </cell>
          <cell r="I43">
            <v>5410000</v>
          </cell>
        </row>
      </sheetData>
      <sheetData sheetId="1">
        <row r="20">
          <cell r="E20">
            <v>7056202</v>
          </cell>
        </row>
      </sheetData>
      <sheetData sheetId="2">
        <row r="35">
          <cell r="E35">
            <v>795000</v>
          </cell>
          <cell r="F35">
            <v>935000</v>
          </cell>
          <cell r="G35">
            <v>945000</v>
          </cell>
          <cell r="H35">
            <v>945000</v>
          </cell>
        </row>
      </sheetData>
      <sheetData sheetId="3">
        <row r="41">
          <cell r="E41">
            <v>1565000</v>
          </cell>
          <cell r="F41">
            <v>1595000</v>
          </cell>
          <cell r="G41">
            <v>1625000</v>
          </cell>
          <cell r="H41">
            <v>1645000</v>
          </cell>
          <cell r="I41">
            <v>1715000</v>
          </cell>
        </row>
      </sheetData>
      <sheetData sheetId="4">
        <row r="37">
          <cell r="E37">
            <v>1925000</v>
          </cell>
          <cell r="F37">
            <v>1905000</v>
          </cell>
          <cell r="H37">
            <v>1955000</v>
          </cell>
          <cell r="I37">
            <v>2225000</v>
          </cell>
        </row>
      </sheetData>
      <sheetData sheetId="5">
        <row r="15">
          <cell r="E15">
            <v>15101000</v>
          </cell>
          <cell r="F15">
            <v>18187000</v>
          </cell>
          <cell r="G15">
            <v>19727000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งานเข้มแข็งของชุมชน"/>
      <sheetName val="งานการเกษตร"/>
    </sheetNames>
    <sheetDataSet>
      <sheetData sheetId="0">
        <row r="28">
          <cell r="E28">
            <v>480000</v>
          </cell>
          <cell r="F28">
            <v>480000</v>
          </cell>
          <cell r="G28">
            <v>1030000</v>
          </cell>
          <cell r="H28">
            <v>1030000</v>
          </cell>
          <cell r="I28">
            <v>1030000</v>
          </cell>
        </row>
      </sheetData>
      <sheetData sheetId="1">
        <row r="13">
          <cell r="E13">
            <v>50000</v>
          </cell>
          <cell r="F13">
            <v>50000</v>
          </cell>
          <cell r="G13">
            <v>50000</v>
          </cell>
          <cell r="H13">
            <v>50000</v>
          </cell>
          <cell r="I13">
            <v>50000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งานสาธารณสุข"/>
      <sheetName val="แผนงานเคหะและชุมชน"/>
      <sheetName val="แผนงานการเกษตร"/>
      <sheetName val="แผนงานการศาสนาวัฒนธรรมและนันทนา"/>
    </sheetNames>
    <sheetDataSet>
      <sheetData sheetId="0">
        <row r="12">
          <cell r="E12">
            <v>20000</v>
          </cell>
          <cell r="F12">
            <v>20000</v>
          </cell>
          <cell r="G12">
            <v>20000</v>
          </cell>
          <cell r="H12">
            <v>20000</v>
          </cell>
          <cell r="I12">
            <v>20000</v>
          </cell>
        </row>
      </sheetData>
      <sheetData sheetId="1">
        <row r="12">
          <cell r="E12">
            <v>90000</v>
          </cell>
          <cell r="F12">
            <v>90000</v>
          </cell>
          <cell r="G12">
            <v>100000</v>
          </cell>
          <cell r="H12">
            <v>100000</v>
          </cell>
          <cell r="I12">
            <v>100000</v>
          </cell>
        </row>
      </sheetData>
      <sheetData sheetId="2">
        <row r="13">
          <cell r="E13">
            <v>30000</v>
          </cell>
          <cell r="F13">
            <v>80000</v>
          </cell>
        </row>
      </sheetData>
      <sheetData sheetId="3">
        <row r="22">
          <cell r="E22">
            <v>700000</v>
          </cell>
          <cell r="F22">
            <v>400000</v>
          </cell>
          <cell r="G22">
            <v>3100000</v>
          </cell>
          <cell r="H22">
            <v>3100000</v>
          </cell>
          <cell r="I22">
            <v>3100000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งานบริหารงานทั่วไป"/>
      <sheetName val="Sheet1"/>
    </sheetNames>
    <sheetDataSet>
      <sheetData sheetId="0">
        <row r="33">
          <cell r="E33">
            <v>1900000</v>
          </cell>
          <cell r="F33">
            <v>2050000</v>
          </cell>
          <cell r="G33">
            <v>2080000</v>
          </cell>
          <cell r="H33">
            <v>2080000</v>
          </cell>
          <cell r="I33">
            <v>2080000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A16" zoomScale="120" zoomScaleNormal="120" workbookViewId="0">
      <pane xSplit="20040" topLeftCell="R1"/>
      <selection activeCell="E19" sqref="E19"/>
      <selection pane="topRight" activeCell="R4" sqref="R4"/>
    </sheetView>
  </sheetViews>
  <sheetFormatPr defaultColWidth="9" defaultRowHeight="15.75" x14ac:dyDescent="0.2"/>
  <cols>
    <col min="1" max="1" width="2" style="6" customWidth="1"/>
    <col min="2" max="2" width="24" style="6" customWidth="1"/>
    <col min="3" max="3" width="6.125" style="38" customWidth="1"/>
    <col min="4" max="4" width="12.125" style="37" customWidth="1"/>
    <col min="5" max="5" width="6.25" style="37" customWidth="1"/>
    <col min="6" max="6" width="11.75" style="37" customWidth="1"/>
    <col min="7" max="7" width="5.875" style="38" customWidth="1"/>
    <col min="8" max="8" width="11.125" style="37" customWidth="1"/>
    <col min="9" max="9" width="6.25" style="38" customWidth="1"/>
    <col min="10" max="10" width="12.125" style="37" customWidth="1"/>
    <col min="11" max="11" width="6.125" style="37" customWidth="1"/>
    <col min="12" max="12" width="11.5" style="37" customWidth="1"/>
    <col min="13" max="13" width="7.125" style="38" customWidth="1"/>
    <col min="14" max="14" width="11.75" style="37" customWidth="1"/>
    <col min="15" max="16384" width="9" style="6"/>
  </cols>
  <sheetData>
    <row r="1" spans="1:14" s="1" customFormat="1" ht="22.5" customHeight="1" x14ac:dyDescent="0.2">
      <c r="A1" s="51" t="s">
        <v>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s="1" customFormat="1" ht="22.5" customHeight="1" x14ac:dyDescent="0.2">
      <c r="A2" s="51" t="s">
        <v>31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s="1" customFormat="1" ht="22.5" customHeight="1" x14ac:dyDescent="0.2">
      <c r="A3" s="51" t="s">
        <v>11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s="2" customFormat="1" ht="20.25" customHeight="1" x14ac:dyDescent="0.2">
      <c r="A4" s="45" t="s">
        <v>5</v>
      </c>
      <c r="B4" s="46"/>
      <c r="C4" s="49" t="s">
        <v>6</v>
      </c>
      <c r="D4" s="50"/>
      <c r="E4" s="49" t="s">
        <v>7</v>
      </c>
      <c r="F4" s="50"/>
      <c r="G4" s="49" t="s">
        <v>8</v>
      </c>
      <c r="H4" s="50"/>
      <c r="I4" s="49" t="s">
        <v>9</v>
      </c>
      <c r="J4" s="50"/>
      <c r="K4" s="49" t="s">
        <v>33</v>
      </c>
      <c r="L4" s="50"/>
      <c r="M4" s="52" t="s">
        <v>32</v>
      </c>
      <c r="N4" s="53"/>
    </row>
    <row r="5" spans="1:14" ht="37.5" customHeight="1" x14ac:dyDescent="0.2">
      <c r="A5" s="47"/>
      <c r="B5" s="48"/>
      <c r="C5" s="3" t="s">
        <v>2</v>
      </c>
      <c r="D5" s="4" t="s">
        <v>3</v>
      </c>
      <c r="E5" s="3" t="s">
        <v>2</v>
      </c>
      <c r="F5" s="4" t="s">
        <v>3</v>
      </c>
      <c r="G5" s="3" t="s">
        <v>2</v>
      </c>
      <c r="H5" s="4" t="s">
        <v>3</v>
      </c>
      <c r="I5" s="3" t="s">
        <v>2</v>
      </c>
      <c r="J5" s="4" t="s">
        <v>3</v>
      </c>
      <c r="K5" s="3" t="s">
        <v>2</v>
      </c>
      <c r="L5" s="4" t="s">
        <v>3</v>
      </c>
      <c r="M5" s="5" t="s">
        <v>2</v>
      </c>
      <c r="N5" s="4" t="s">
        <v>3</v>
      </c>
    </row>
    <row r="6" spans="1:14" ht="21" customHeight="1" x14ac:dyDescent="0.2">
      <c r="A6" s="41" t="s">
        <v>0</v>
      </c>
      <c r="B6" s="42"/>
      <c r="C6" s="7"/>
      <c r="D6" s="8"/>
      <c r="E6" s="8"/>
      <c r="F6" s="8"/>
      <c r="G6" s="7"/>
      <c r="H6" s="8"/>
      <c r="I6" s="7"/>
      <c r="J6" s="8"/>
      <c r="K6" s="8"/>
      <c r="L6" s="8"/>
      <c r="M6" s="7"/>
      <c r="N6" s="8"/>
    </row>
    <row r="7" spans="1:14" s="2" customFormat="1" ht="23.1" customHeight="1" x14ac:dyDescent="0.2">
      <c r="A7" s="9"/>
      <c r="B7" s="10" t="s">
        <v>29</v>
      </c>
      <c r="C7" s="11">
        <v>4</v>
      </c>
      <c r="D7" s="12">
        <f>[1]แผนงานบริหารงานทั่วไป!$E$17</f>
        <v>1200000</v>
      </c>
      <c r="E7" s="12">
        <v>1</v>
      </c>
      <c r="F7" s="12">
        <f>[1]แผนงานบริหารงานทั่วไป!$F$17</f>
        <v>1787000</v>
      </c>
      <c r="G7" s="13">
        <v>6</v>
      </c>
      <c r="H7" s="12">
        <f>[1]แผนงานบริหารงานทั่วไป!$G$17</f>
        <v>3487000</v>
      </c>
      <c r="I7" s="13">
        <v>5</v>
      </c>
      <c r="J7" s="12">
        <f>[1]แผนงานบริหารงานทั่วไป!$H$17</f>
        <v>1700000</v>
      </c>
      <c r="K7" s="12">
        <v>0</v>
      </c>
      <c r="L7" s="12">
        <v>0</v>
      </c>
      <c r="M7" s="12">
        <f>C7+E7+G7+I7+K7</f>
        <v>16</v>
      </c>
      <c r="N7" s="12">
        <f>D7+F7+H7+J7+L7</f>
        <v>8174000</v>
      </c>
    </row>
    <row r="8" spans="1:14" s="2" customFormat="1" ht="23.1" customHeight="1" x14ac:dyDescent="0.2">
      <c r="A8" s="9"/>
      <c r="B8" s="10" t="s">
        <v>30</v>
      </c>
      <c r="C8" s="11">
        <v>1</v>
      </c>
      <c r="D8" s="12">
        <f>[1]แผนงานการรักษาความสงบภายใน!$E$13</f>
        <v>200000</v>
      </c>
      <c r="E8" s="12">
        <v>2</v>
      </c>
      <c r="F8" s="12">
        <f>[1]แผนงานการรักษาความสงบภายใน!$F$13</f>
        <v>280000</v>
      </c>
      <c r="G8" s="13">
        <v>2</v>
      </c>
      <c r="H8" s="12">
        <f>[1]แผนงานการรักษาความสงบภายใน!$G$13</f>
        <v>480000</v>
      </c>
      <c r="I8" s="13">
        <v>1</v>
      </c>
      <c r="J8" s="12">
        <f>[1]แผนงานการรักษาความสงบภายใน!$H$13</f>
        <v>280000</v>
      </c>
      <c r="K8" s="12">
        <v>1</v>
      </c>
      <c r="L8" s="12">
        <f>[1]แผนงานการรักษาความสงบภายใน!$I$13</f>
        <v>280000</v>
      </c>
      <c r="M8" s="12">
        <f t="shared" ref="M8:M14" si="0">C8+E8+G8+I8+K8</f>
        <v>7</v>
      </c>
      <c r="N8" s="12">
        <f t="shared" ref="N8:N13" si="1">D8+F8+H8+J8+L8</f>
        <v>1520000</v>
      </c>
    </row>
    <row r="9" spans="1:14" s="2" customFormat="1" ht="23.1" customHeight="1" x14ac:dyDescent="0.2">
      <c r="A9" s="9"/>
      <c r="B9" s="10" t="s">
        <v>34</v>
      </c>
      <c r="C9" s="12">
        <v>0</v>
      </c>
      <c r="D9" s="12">
        <v>0</v>
      </c>
      <c r="E9" s="12">
        <v>2</v>
      </c>
      <c r="F9" s="12">
        <f>[1]แผนงานการศึกษา!$F$14</f>
        <v>750000</v>
      </c>
      <c r="G9" s="13">
        <v>1</v>
      </c>
      <c r="H9" s="12">
        <f>[1]แผนงานการศึกษา!$G$14</f>
        <v>400000</v>
      </c>
      <c r="I9" s="13">
        <v>0</v>
      </c>
      <c r="J9" s="12">
        <v>0</v>
      </c>
      <c r="K9" s="12">
        <v>0</v>
      </c>
      <c r="L9" s="12">
        <v>0</v>
      </c>
      <c r="M9" s="12">
        <f t="shared" si="0"/>
        <v>3</v>
      </c>
      <c r="N9" s="12">
        <f t="shared" si="1"/>
        <v>1150000</v>
      </c>
    </row>
    <row r="10" spans="1:14" s="2" customFormat="1" ht="23.1" customHeight="1" x14ac:dyDescent="0.2">
      <c r="A10" s="9"/>
      <c r="B10" s="10" t="s">
        <v>35</v>
      </c>
      <c r="C10" s="12">
        <v>0</v>
      </c>
      <c r="D10" s="12">
        <v>0</v>
      </c>
      <c r="E10" s="12">
        <v>1</v>
      </c>
      <c r="F10" s="12">
        <f>[1]แผนงานสร้างความเข้มแข็งของชุมชน!$F$13</f>
        <v>482400</v>
      </c>
      <c r="G10" s="13">
        <v>1</v>
      </c>
      <c r="H10" s="12">
        <f>[1]แผนงานสร้างความเข้มแข็งของชุมชน!$G$13</f>
        <v>482400</v>
      </c>
      <c r="I10" s="13">
        <v>1</v>
      </c>
      <c r="J10" s="12">
        <f>[1]แผนงานสร้างความเข้มแข็งของชุมชน!$H$13</f>
        <v>500000</v>
      </c>
      <c r="K10" s="12">
        <v>1</v>
      </c>
      <c r="L10" s="12">
        <f>[1]แผนงานสร้างความเข้มแข็งของชุมชน!$I$13</f>
        <v>500000</v>
      </c>
      <c r="M10" s="12">
        <f t="shared" si="0"/>
        <v>4</v>
      </c>
      <c r="N10" s="12">
        <f t="shared" si="1"/>
        <v>1964800</v>
      </c>
    </row>
    <row r="11" spans="1:14" s="2" customFormat="1" ht="23.1" customHeight="1" x14ac:dyDescent="0.2">
      <c r="A11" s="9"/>
      <c r="B11" s="10" t="s">
        <v>36</v>
      </c>
      <c r="C11" s="11">
        <v>31</v>
      </c>
      <c r="D11" s="12">
        <f>[1]แผนงานอุตสาหกรรมและการโยธา!$E$185</f>
        <v>28894500</v>
      </c>
      <c r="E11" s="12">
        <v>53</v>
      </c>
      <c r="F11" s="12">
        <f>[1]แผนงานอุตสาหกรรมและการโยธา!$F$185</f>
        <v>64956900</v>
      </c>
      <c r="G11" s="11">
        <v>55</v>
      </c>
      <c r="H11" s="12">
        <f>[1]แผนงานอุตสาหกรรมและการโยธา!$G$185+[2]แผนงานอุตสาหกรรมและการโยธา!$G$18</f>
        <v>82153182</v>
      </c>
      <c r="I11" s="11">
        <v>107</v>
      </c>
      <c r="J11" s="12">
        <f>[1]แผนงานอุตสาหกรรมและการโยธา!$H$185+[2]แผนงานอุตสาหกรรมและการโยธา!$H$18</f>
        <v>137590082</v>
      </c>
      <c r="K11" s="12">
        <v>97</v>
      </c>
      <c r="L11" s="12">
        <f>[1]แผนงานอุตสาหกรรมและการโยธา!$I$185</f>
        <v>110422900</v>
      </c>
      <c r="M11" s="12">
        <f t="shared" si="0"/>
        <v>343</v>
      </c>
      <c r="N11" s="12">
        <f t="shared" si="1"/>
        <v>424017564</v>
      </c>
    </row>
    <row r="12" spans="1:14" s="2" customFormat="1" ht="23.1" customHeight="1" x14ac:dyDescent="0.2">
      <c r="A12" s="9"/>
      <c r="B12" s="10" t="s">
        <v>37</v>
      </c>
      <c r="C12" s="11">
        <v>7</v>
      </c>
      <c r="D12" s="12">
        <f>[1]แผนเคหะและชุมชน!$E$63</f>
        <v>993500</v>
      </c>
      <c r="E12" s="12">
        <v>6</v>
      </c>
      <c r="F12" s="12">
        <f>[1]แผนเคหะและชุมชน!$F$63</f>
        <v>3237429</v>
      </c>
      <c r="G12" s="13">
        <v>46</v>
      </c>
      <c r="H12" s="12">
        <f>[1]แผนเคหะและชุมชน!$G$63</f>
        <v>15096600</v>
      </c>
      <c r="I12" s="13">
        <v>40</v>
      </c>
      <c r="J12" s="12">
        <f>[1]แผนเคหะและชุมชน!$H$63</f>
        <v>11702600</v>
      </c>
      <c r="K12" s="12">
        <v>34</v>
      </c>
      <c r="L12" s="12">
        <f>[1]แผนเคหะและชุมชน!$I$63</f>
        <v>10515000</v>
      </c>
      <c r="M12" s="12">
        <f t="shared" si="0"/>
        <v>133</v>
      </c>
      <c r="N12" s="12">
        <f t="shared" si="1"/>
        <v>41545129</v>
      </c>
    </row>
    <row r="13" spans="1:14" s="2" customFormat="1" ht="23.1" customHeight="1" x14ac:dyDescent="0.2">
      <c r="A13" s="9"/>
      <c r="B13" s="10" t="s">
        <v>38</v>
      </c>
      <c r="C13" s="11">
        <v>1</v>
      </c>
      <c r="D13" s="12">
        <f>[1]แผนงานการพาณิชย์!$E$31</f>
        <v>1071500</v>
      </c>
      <c r="E13" s="12">
        <v>4</v>
      </c>
      <c r="F13" s="12">
        <f>[1]แผนงานการพาณิชย์!$F$31</f>
        <v>6936000</v>
      </c>
      <c r="G13" s="13">
        <v>18</v>
      </c>
      <c r="H13" s="12">
        <f>[1]แผนงานการพาณิชย์!$G$31</f>
        <v>13687500</v>
      </c>
      <c r="I13" s="13">
        <v>13</v>
      </c>
      <c r="J13" s="12">
        <f>[1]แผนงานการพาณิชย์!$H$31</f>
        <v>5640000</v>
      </c>
      <c r="K13" s="12">
        <v>10</v>
      </c>
      <c r="L13" s="12">
        <f>[1]แผนงานการพาณิชย์!$I$31</f>
        <v>1940000</v>
      </c>
      <c r="M13" s="12">
        <f t="shared" si="0"/>
        <v>46</v>
      </c>
      <c r="N13" s="12">
        <f t="shared" si="1"/>
        <v>29275000</v>
      </c>
    </row>
    <row r="14" spans="1:14" s="2" customFormat="1" ht="23.1" customHeight="1" x14ac:dyDescent="0.2">
      <c r="A14" s="14"/>
      <c r="B14" s="15" t="s">
        <v>10</v>
      </c>
      <c r="C14" s="16">
        <f t="shared" ref="C14:L14" si="2">SUM(C7:C13)</f>
        <v>44</v>
      </c>
      <c r="D14" s="17">
        <f t="shared" si="2"/>
        <v>32359500</v>
      </c>
      <c r="E14" s="16">
        <f t="shared" si="2"/>
        <v>69</v>
      </c>
      <c r="F14" s="17">
        <f t="shared" si="2"/>
        <v>78429729</v>
      </c>
      <c r="G14" s="16">
        <f>SUM(G10:G13)</f>
        <v>120</v>
      </c>
      <c r="H14" s="17">
        <f t="shared" si="2"/>
        <v>115786682</v>
      </c>
      <c r="I14" s="16">
        <f t="shared" si="2"/>
        <v>167</v>
      </c>
      <c r="J14" s="17">
        <f t="shared" si="2"/>
        <v>157412682</v>
      </c>
      <c r="K14" s="17">
        <f t="shared" si="2"/>
        <v>143</v>
      </c>
      <c r="L14" s="17">
        <f t="shared" si="2"/>
        <v>123657900</v>
      </c>
      <c r="M14" s="12">
        <f t="shared" si="0"/>
        <v>543</v>
      </c>
      <c r="N14" s="4">
        <f>SUM(N7:N13)</f>
        <v>507646493</v>
      </c>
    </row>
    <row r="15" spans="1:14" s="20" customFormat="1" ht="38.25" customHeight="1" x14ac:dyDescent="0.2">
      <c r="A15" s="43" t="s">
        <v>13</v>
      </c>
      <c r="B15" s="44"/>
      <c r="C15" s="18"/>
      <c r="D15" s="19"/>
      <c r="E15" s="19"/>
      <c r="F15" s="19"/>
      <c r="G15" s="18"/>
      <c r="H15" s="19"/>
      <c r="I15" s="18"/>
      <c r="J15" s="19"/>
      <c r="K15" s="19"/>
      <c r="L15" s="19"/>
      <c r="M15" s="18"/>
      <c r="N15" s="19"/>
    </row>
    <row r="16" spans="1:14" s="20" customFormat="1" ht="19.5" customHeight="1" x14ac:dyDescent="0.2">
      <c r="A16" s="21"/>
      <c r="B16" s="22" t="s">
        <v>21</v>
      </c>
      <c r="C16" s="23">
        <v>15</v>
      </c>
      <c r="D16" s="24">
        <f>[3]แผนงานรักษาความสงบภายใน!$E$43</f>
        <v>2100000</v>
      </c>
      <c r="E16" s="24">
        <v>22</v>
      </c>
      <c r="F16" s="24">
        <f>[3]แผนงานรักษาความสงบภายใน!$F$43</f>
        <v>3008800</v>
      </c>
      <c r="G16" s="23">
        <v>24</v>
      </c>
      <c r="H16" s="24">
        <f>[3]แผนงานรักษาความสงบภายใน!$G$43</f>
        <v>3068800</v>
      </c>
      <c r="I16" s="23">
        <v>30</v>
      </c>
      <c r="J16" s="24">
        <f>[3]แผนงานรักษาความสงบภายใน!$H$43</f>
        <v>7298800</v>
      </c>
      <c r="K16" s="24">
        <v>25</v>
      </c>
      <c r="L16" s="24">
        <f>[3]แผนงานรักษาความสงบภายใน!$I$43</f>
        <v>5410000</v>
      </c>
      <c r="M16" s="25">
        <f>C16+E16+G16+I16+K16</f>
        <v>116</v>
      </c>
      <c r="N16" s="12">
        <f>D16+F16+H16+J16+L16</f>
        <v>20886400</v>
      </c>
    </row>
    <row r="17" spans="1:14" s="20" customFormat="1" ht="20.25" customHeight="1" x14ac:dyDescent="0.2">
      <c r="A17" s="21"/>
      <c r="B17" s="22" t="s">
        <v>16</v>
      </c>
      <c r="C17" s="23">
        <v>8</v>
      </c>
      <c r="D17" s="24">
        <f>[3]แผนงานการศึกษา!$E$20</f>
        <v>7056202</v>
      </c>
      <c r="E17" s="24">
        <v>8</v>
      </c>
      <c r="F17" s="24">
        <f>[3]แผนงานรักษาความสงบภายใน!$F$43</f>
        <v>3008800</v>
      </c>
      <c r="G17" s="23">
        <v>9</v>
      </c>
      <c r="H17" s="24">
        <f>[3]แผนงานรักษาความสงบภายใน!$G$43</f>
        <v>3068800</v>
      </c>
      <c r="I17" s="23">
        <v>9</v>
      </c>
      <c r="J17" s="24">
        <f>[3]แผนงานรักษาความสงบภายใน!$H$43</f>
        <v>7298800</v>
      </c>
      <c r="K17" s="24">
        <v>9</v>
      </c>
      <c r="L17" s="24">
        <f>[3]แผนงานรักษาความสงบภายใน!$I$43</f>
        <v>5410000</v>
      </c>
      <c r="M17" s="25">
        <f t="shared" ref="M17:M21" si="3">C17+E17+G17+I17+K17</f>
        <v>43</v>
      </c>
      <c r="N17" s="12">
        <f t="shared" ref="N17:N21" si="4">D17+F17+H17+J17+L17</f>
        <v>25842602</v>
      </c>
    </row>
    <row r="18" spans="1:14" s="2" customFormat="1" ht="20.25" customHeight="1" x14ac:dyDescent="0.2">
      <c r="A18" s="14"/>
      <c r="B18" s="26" t="s">
        <v>17</v>
      </c>
      <c r="C18" s="25">
        <v>20</v>
      </c>
      <c r="D18" s="12">
        <f>[3]แผนงานสาธารณสุข!$E$35</f>
        <v>795000</v>
      </c>
      <c r="E18" s="12">
        <v>24</v>
      </c>
      <c r="F18" s="12">
        <f>[3]แผนงานสาธารณสุข!$F$35</f>
        <v>935000</v>
      </c>
      <c r="G18" s="25">
        <v>24</v>
      </c>
      <c r="H18" s="12">
        <f>[3]แผนงานสาธารณสุข!$G$35</f>
        <v>945000</v>
      </c>
      <c r="I18" s="25">
        <v>24</v>
      </c>
      <c r="J18" s="12">
        <f>[3]แผนงานสาธารณสุข!$H$35</f>
        <v>945000</v>
      </c>
      <c r="K18" s="12">
        <v>24</v>
      </c>
      <c r="L18" s="12">
        <f>[3]แผนงานรักษาความสงบภายใน!$I$43</f>
        <v>5410000</v>
      </c>
      <c r="M18" s="25">
        <f t="shared" si="3"/>
        <v>116</v>
      </c>
      <c r="N18" s="12">
        <f t="shared" si="4"/>
        <v>9030000</v>
      </c>
    </row>
    <row r="19" spans="1:14" s="2" customFormat="1" ht="19.5" customHeight="1" x14ac:dyDescent="0.2">
      <c r="A19" s="14"/>
      <c r="B19" s="26" t="s">
        <v>18</v>
      </c>
      <c r="C19" s="25">
        <v>28</v>
      </c>
      <c r="D19" s="12">
        <f>[3]แผนงานสร้างความเข้มแข็ง!$E$41</f>
        <v>1565000</v>
      </c>
      <c r="E19" s="12">
        <v>29</v>
      </c>
      <c r="F19" s="12">
        <f>[3]แผนงานสร้างความเข้มแข็ง!$F$41</f>
        <v>1595000</v>
      </c>
      <c r="G19" s="25">
        <v>29</v>
      </c>
      <c r="H19" s="12">
        <f>[3]แผนงานสร้างความเข้มแข็ง!$G$41</f>
        <v>1625000</v>
      </c>
      <c r="I19" s="25">
        <v>30</v>
      </c>
      <c r="J19" s="12">
        <f>[3]แผนงานสร้างความเข้มแข็ง!$H$41</f>
        <v>1645000</v>
      </c>
      <c r="K19" s="12">
        <v>29</v>
      </c>
      <c r="L19" s="12">
        <f>[3]แผนงานสร้างความเข้มแข็ง!$I$41</f>
        <v>1715000</v>
      </c>
      <c r="M19" s="25">
        <f t="shared" si="3"/>
        <v>145</v>
      </c>
      <c r="N19" s="12">
        <f t="shared" si="4"/>
        <v>8145000</v>
      </c>
    </row>
    <row r="20" spans="1:14" s="2" customFormat="1" ht="34.5" customHeight="1" x14ac:dyDescent="0.2">
      <c r="A20" s="14"/>
      <c r="B20" s="26" t="s">
        <v>19</v>
      </c>
      <c r="C20" s="25">
        <v>22</v>
      </c>
      <c r="D20" s="12">
        <f>[3]แผนงานการศาสนา!$E$37</f>
        <v>1925000</v>
      </c>
      <c r="E20" s="12">
        <v>22</v>
      </c>
      <c r="F20" s="12">
        <f>[3]แผนงานการศาสนา!$F$37</f>
        <v>1905000</v>
      </c>
      <c r="G20" s="25">
        <v>22</v>
      </c>
      <c r="H20" s="12">
        <f>[3]แผนงานสร้างความเข้มแข็ง!$G$41</f>
        <v>1625000</v>
      </c>
      <c r="I20" s="25">
        <v>23</v>
      </c>
      <c r="J20" s="12">
        <f>[3]แผนงานการศาสนา!$H$37</f>
        <v>1955000</v>
      </c>
      <c r="K20" s="12">
        <v>24</v>
      </c>
      <c r="L20" s="12">
        <f>[3]แผนงานการศาสนา!$I$37</f>
        <v>2225000</v>
      </c>
      <c r="M20" s="25">
        <f t="shared" si="3"/>
        <v>113</v>
      </c>
      <c r="N20" s="12">
        <f t="shared" si="4"/>
        <v>9635000</v>
      </c>
    </row>
    <row r="21" spans="1:14" s="2" customFormat="1" ht="20.25" customHeight="1" x14ac:dyDescent="0.2">
      <c r="A21" s="14"/>
      <c r="B21" s="26" t="s">
        <v>20</v>
      </c>
      <c r="C21" s="25">
        <v>4</v>
      </c>
      <c r="D21" s="12">
        <f>[3]แผนงานงบกลาง!$E$15</f>
        <v>15101000</v>
      </c>
      <c r="E21" s="12">
        <v>4</v>
      </c>
      <c r="F21" s="12">
        <f>[3]แผนงานงบกลาง!$F$15</f>
        <v>18187000</v>
      </c>
      <c r="G21" s="25">
        <v>4</v>
      </c>
      <c r="H21" s="12">
        <f>[3]แผนงานงบกลาง!$G$15</f>
        <v>19727000</v>
      </c>
      <c r="I21" s="25">
        <v>4</v>
      </c>
      <c r="J21" s="12">
        <f>[3]แผนงานการศาสนา!$H$37</f>
        <v>1955000</v>
      </c>
      <c r="K21" s="12">
        <v>4</v>
      </c>
      <c r="L21" s="12">
        <f>[3]แผนงานการศาสนา!$I$37</f>
        <v>2225000</v>
      </c>
      <c r="M21" s="25">
        <f t="shared" si="3"/>
        <v>20</v>
      </c>
      <c r="N21" s="12">
        <f t="shared" si="4"/>
        <v>57195000</v>
      </c>
    </row>
    <row r="22" spans="1:14" s="2" customFormat="1" ht="24" customHeight="1" x14ac:dyDescent="0.2">
      <c r="A22" s="14"/>
      <c r="B22" s="27" t="s">
        <v>10</v>
      </c>
      <c r="C22" s="28">
        <f>SUM(C16:C21)</f>
        <v>97</v>
      </c>
      <c r="D22" s="4">
        <f>SUM(D16:D21)</f>
        <v>28542202</v>
      </c>
      <c r="E22" s="4">
        <f t="shared" ref="E22:M22" si="5">SUM(E16:E21)</f>
        <v>109</v>
      </c>
      <c r="F22" s="4">
        <f t="shared" si="5"/>
        <v>28639600</v>
      </c>
      <c r="G22" s="4">
        <f t="shared" si="5"/>
        <v>112</v>
      </c>
      <c r="H22" s="4">
        <f t="shared" si="5"/>
        <v>30059600</v>
      </c>
      <c r="I22" s="4">
        <f t="shared" si="5"/>
        <v>120</v>
      </c>
      <c r="J22" s="4">
        <f t="shared" si="5"/>
        <v>21097600</v>
      </c>
      <c r="K22" s="4">
        <f t="shared" si="5"/>
        <v>115</v>
      </c>
      <c r="L22" s="4">
        <f t="shared" si="5"/>
        <v>22395000</v>
      </c>
      <c r="M22" s="4">
        <f t="shared" si="5"/>
        <v>553</v>
      </c>
      <c r="N22" s="4">
        <f>SUM(N16:N21)</f>
        <v>130734002</v>
      </c>
    </row>
    <row r="23" spans="1:14" s="2" customFormat="1" ht="21.75" customHeight="1" x14ac:dyDescent="0.2">
      <c r="A23" s="41" t="s">
        <v>12</v>
      </c>
      <c r="B23" s="42"/>
      <c r="C23" s="29"/>
      <c r="D23" s="30"/>
      <c r="E23" s="30"/>
      <c r="F23" s="30"/>
      <c r="G23" s="29"/>
      <c r="H23" s="30"/>
      <c r="I23" s="29"/>
      <c r="J23" s="30"/>
      <c r="K23" s="30"/>
      <c r="L23" s="30"/>
      <c r="M23" s="31"/>
      <c r="N23" s="32"/>
    </row>
    <row r="24" spans="1:14" s="2" customFormat="1" ht="21.95" customHeight="1" x14ac:dyDescent="0.2">
      <c r="A24" s="14"/>
      <c r="B24" s="26" t="s">
        <v>23</v>
      </c>
      <c r="C24" s="25">
        <v>6</v>
      </c>
      <c r="D24" s="12">
        <f>[4]แผนงานเข้มแข็งของชุมชน!$E$28</f>
        <v>480000</v>
      </c>
      <c r="E24" s="12">
        <v>6</v>
      </c>
      <c r="F24" s="12">
        <f>[4]แผนงานเข้มแข็งของชุมชน!$F$28</f>
        <v>480000</v>
      </c>
      <c r="G24" s="25">
        <v>17</v>
      </c>
      <c r="H24" s="12">
        <f>[4]แผนงานเข้มแข็งของชุมชน!$G$28</f>
        <v>1030000</v>
      </c>
      <c r="I24" s="25">
        <v>17</v>
      </c>
      <c r="J24" s="12">
        <f>[4]แผนงานเข้มแข็งของชุมชน!$H$28</f>
        <v>1030000</v>
      </c>
      <c r="K24" s="12">
        <v>17</v>
      </c>
      <c r="L24" s="12">
        <f>[4]แผนงานเข้มแข็งของชุมชน!$I$28</f>
        <v>1030000</v>
      </c>
      <c r="M24" s="25">
        <f>C24+E24+G24+I24+K24</f>
        <v>63</v>
      </c>
      <c r="N24" s="12">
        <f>D24+F24+H24+J24+L24</f>
        <v>4050000</v>
      </c>
    </row>
    <row r="25" spans="1:14" s="2" customFormat="1" ht="21.95" customHeight="1" x14ac:dyDescent="0.2">
      <c r="A25" s="14"/>
      <c r="B25" s="26" t="s">
        <v>22</v>
      </c>
      <c r="C25" s="25">
        <v>1</v>
      </c>
      <c r="D25" s="12">
        <f>[4]งานการเกษตร!$E$13</f>
        <v>50000</v>
      </c>
      <c r="E25" s="12">
        <v>1</v>
      </c>
      <c r="F25" s="12">
        <f>[4]งานการเกษตร!$F$13</f>
        <v>50000</v>
      </c>
      <c r="G25" s="25">
        <v>2</v>
      </c>
      <c r="H25" s="12">
        <f>[4]งานการเกษตร!$G$13</f>
        <v>50000</v>
      </c>
      <c r="I25" s="25">
        <v>2</v>
      </c>
      <c r="J25" s="12">
        <f>[4]งานการเกษตร!$H$13</f>
        <v>50000</v>
      </c>
      <c r="K25" s="12">
        <v>2</v>
      </c>
      <c r="L25" s="12">
        <f>[4]งานการเกษตร!$I$13</f>
        <v>50000</v>
      </c>
      <c r="M25" s="25">
        <f>C25+E25+G25+I25+K25</f>
        <v>8</v>
      </c>
      <c r="N25" s="12">
        <f>D25+F25+H25+J25+L25</f>
        <v>250000</v>
      </c>
    </row>
    <row r="26" spans="1:14" s="2" customFormat="1" ht="21.95" customHeight="1" x14ac:dyDescent="0.2">
      <c r="A26" s="14"/>
      <c r="B26" s="27" t="s">
        <v>10</v>
      </c>
      <c r="C26" s="28">
        <f t="shared" ref="C26:N26" si="6">SUM(C24:C25)</f>
        <v>7</v>
      </c>
      <c r="D26" s="4">
        <f t="shared" si="6"/>
        <v>530000</v>
      </c>
      <c r="E26" s="4">
        <f t="shared" si="6"/>
        <v>7</v>
      </c>
      <c r="F26" s="4">
        <f t="shared" si="6"/>
        <v>530000</v>
      </c>
      <c r="G26" s="28">
        <f t="shared" si="6"/>
        <v>19</v>
      </c>
      <c r="H26" s="4">
        <f t="shared" si="6"/>
        <v>1080000</v>
      </c>
      <c r="I26" s="28">
        <f t="shared" si="6"/>
        <v>19</v>
      </c>
      <c r="J26" s="4">
        <f t="shared" si="6"/>
        <v>1080000</v>
      </c>
      <c r="K26" s="4">
        <f t="shared" si="6"/>
        <v>19</v>
      </c>
      <c r="L26" s="4">
        <f t="shared" si="6"/>
        <v>1080000</v>
      </c>
      <c r="M26" s="28">
        <f t="shared" si="6"/>
        <v>71</v>
      </c>
      <c r="N26" s="4">
        <f t="shared" si="6"/>
        <v>4300000</v>
      </c>
    </row>
    <row r="27" spans="1:14" s="2" customFormat="1" ht="39.950000000000003" customHeight="1" x14ac:dyDescent="0.2">
      <c r="A27" s="43" t="s">
        <v>14</v>
      </c>
      <c r="B27" s="44"/>
      <c r="C27" s="18"/>
      <c r="D27" s="19"/>
      <c r="E27" s="19"/>
      <c r="F27" s="19"/>
      <c r="G27" s="18"/>
      <c r="H27" s="19"/>
      <c r="I27" s="18"/>
      <c r="J27" s="19"/>
      <c r="K27" s="19"/>
      <c r="L27" s="19"/>
      <c r="M27" s="33"/>
      <c r="N27" s="19"/>
    </row>
    <row r="28" spans="1:14" s="2" customFormat="1" ht="21.95" customHeight="1" x14ac:dyDescent="0.2">
      <c r="A28" s="14"/>
      <c r="B28" s="26" t="s">
        <v>24</v>
      </c>
      <c r="C28" s="25">
        <v>1</v>
      </c>
      <c r="D28" s="12">
        <f>[5]แผนงานสาธารณสุข!$E$12</f>
        <v>20000</v>
      </c>
      <c r="E28" s="12">
        <v>1</v>
      </c>
      <c r="F28" s="12">
        <f>[5]แผนงานสาธารณสุข!$F$12</f>
        <v>20000</v>
      </c>
      <c r="G28" s="25">
        <v>1</v>
      </c>
      <c r="H28" s="12">
        <f>[5]แผนงานสาธารณสุข!$G$12</f>
        <v>20000</v>
      </c>
      <c r="I28" s="25">
        <v>1</v>
      </c>
      <c r="J28" s="12">
        <f>[5]แผนงานสาธารณสุข!$H$12</f>
        <v>20000</v>
      </c>
      <c r="K28" s="12">
        <v>1</v>
      </c>
      <c r="L28" s="12">
        <f>[5]แผนงานสาธารณสุข!$I$12</f>
        <v>20000</v>
      </c>
      <c r="M28" s="25">
        <f>C28+E28+G28+I28+K28</f>
        <v>5</v>
      </c>
      <c r="N28" s="12">
        <f>D28+F28+H28+J28+L28</f>
        <v>100000</v>
      </c>
    </row>
    <row r="29" spans="1:14" s="2" customFormat="1" ht="21.95" customHeight="1" x14ac:dyDescent="0.2">
      <c r="A29" s="14"/>
      <c r="B29" s="26" t="s">
        <v>27</v>
      </c>
      <c r="C29" s="25">
        <v>1</v>
      </c>
      <c r="D29" s="12">
        <f>[5]แผนงานเคหะและชุมชน!$E$12</f>
        <v>90000</v>
      </c>
      <c r="E29" s="12">
        <v>1</v>
      </c>
      <c r="F29" s="12">
        <f>[5]แผนงานเคหะและชุมชน!$F$12</f>
        <v>90000</v>
      </c>
      <c r="G29" s="25">
        <v>1</v>
      </c>
      <c r="H29" s="12">
        <f>[5]แผนงานเคหะและชุมชน!$G$12</f>
        <v>100000</v>
      </c>
      <c r="I29" s="25">
        <v>1</v>
      </c>
      <c r="J29" s="12">
        <f>[5]แผนงานเคหะและชุมชน!$H$12</f>
        <v>100000</v>
      </c>
      <c r="K29" s="12">
        <v>1</v>
      </c>
      <c r="L29" s="12">
        <f>[5]แผนงานเคหะและชุมชน!$I$12</f>
        <v>100000</v>
      </c>
      <c r="M29" s="25">
        <f t="shared" ref="M29:M32" si="7">C29+E29+G29+I29+K29</f>
        <v>5</v>
      </c>
      <c r="N29" s="12">
        <f t="shared" ref="N29:N31" si="8">D29+F29+H29+J29+L29</f>
        <v>480000</v>
      </c>
    </row>
    <row r="30" spans="1:14" s="2" customFormat="1" ht="21.95" customHeight="1" x14ac:dyDescent="0.2">
      <c r="A30" s="14"/>
      <c r="B30" s="26" t="s">
        <v>25</v>
      </c>
      <c r="C30" s="25">
        <v>1</v>
      </c>
      <c r="D30" s="12">
        <f>[5]แผนงานการเกษตร!$E$13</f>
        <v>30000</v>
      </c>
      <c r="E30" s="12">
        <v>2</v>
      </c>
      <c r="F30" s="12">
        <f>[5]แผนงานการเกษตร!$F$13</f>
        <v>80000</v>
      </c>
      <c r="G30" s="25">
        <v>2</v>
      </c>
      <c r="H30" s="12">
        <f>[5]แผนงานสาธารณสุข!$G$12</f>
        <v>20000</v>
      </c>
      <c r="I30" s="25">
        <v>2</v>
      </c>
      <c r="J30" s="12">
        <f>[5]แผนงานสาธารณสุข!$H$12</f>
        <v>20000</v>
      </c>
      <c r="K30" s="12">
        <v>1</v>
      </c>
      <c r="L30" s="12">
        <f>[5]แผนงานสาธารณสุข!$I$12</f>
        <v>20000</v>
      </c>
      <c r="M30" s="25">
        <f t="shared" si="7"/>
        <v>8</v>
      </c>
      <c r="N30" s="12">
        <f t="shared" si="8"/>
        <v>170000</v>
      </c>
    </row>
    <row r="31" spans="1:14" s="2" customFormat="1" ht="37.5" customHeight="1" x14ac:dyDescent="0.2">
      <c r="A31" s="14"/>
      <c r="B31" s="26" t="s">
        <v>26</v>
      </c>
      <c r="C31" s="25">
        <v>3</v>
      </c>
      <c r="D31" s="12">
        <f>[5]แผนงานการศาสนาวัฒนธรรมและนันทนา!$E$22</f>
        <v>700000</v>
      </c>
      <c r="E31" s="12">
        <v>2</v>
      </c>
      <c r="F31" s="12">
        <f>[5]แผนงานการศาสนาวัฒนธรรมและนันทนา!$F$22</f>
        <v>400000</v>
      </c>
      <c r="G31" s="25">
        <v>11</v>
      </c>
      <c r="H31" s="12">
        <f>[5]แผนงานการศาสนาวัฒนธรรมและนันทนา!$G$22</f>
        <v>3100000</v>
      </c>
      <c r="I31" s="25">
        <v>11</v>
      </c>
      <c r="J31" s="12">
        <f>[5]แผนงานการศาสนาวัฒนธรรมและนันทนา!$H$22</f>
        <v>3100000</v>
      </c>
      <c r="K31" s="12">
        <v>11</v>
      </c>
      <c r="L31" s="12">
        <f>[5]แผนงานการศาสนาวัฒนธรรมและนันทนา!$I$22</f>
        <v>3100000</v>
      </c>
      <c r="M31" s="25">
        <f t="shared" si="7"/>
        <v>38</v>
      </c>
      <c r="N31" s="12">
        <f t="shared" si="8"/>
        <v>10400000</v>
      </c>
    </row>
    <row r="32" spans="1:14" s="2" customFormat="1" ht="21.95" customHeight="1" x14ac:dyDescent="0.2">
      <c r="A32" s="14"/>
      <c r="B32" s="27" t="s">
        <v>10</v>
      </c>
      <c r="C32" s="28">
        <f t="shared" ref="C32:L32" si="9">SUM(C28:C31)</f>
        <v>6</v>
      </c>
      <c r="D32" s="4">
        <f t="shared" si="9"/>
        <v>840000</v>
      </c>
      <c r="E32" s="4">
        <f t="shared" si="9"/>
        <v>6</v>
      </c>
      <c r="F32" s="4">
        <f t="shared" si="9"/>
        <v>590000</v>
      </c>
      <c r="G32" s="28">
        <f t="shared" si="9"/>
        <v>15</v>
      </c>
      <c r="H32" s="4">
        <f t="shared" si="9"/>
        <v>3240000</v>
      </c>
      <c r="I32" s="28">
        <f t="shared" si="9"/>
        <v>15</v>
      </c>
      <c r="J32" s="4">
        <f t="shared" si="9"/>
        <v>3240000</v>
      </c>
      <c r="K32" s="4">
        <f t="shared" si="9"/>
        <v>14</v>
      </c>
      <c r="L32" s="4">
        <f t="shared" si="9"/>
        <v>3240000</v>
      </c>
      <c r="M32" s="25">
        <f t="shared" si="7"/>
        <v>56</v>
      </c>
      <c r="N32" s="4">
        <f>SUM(N28:N31)</f>
        <v>11150000</v>
      </c>
    </row>
    <row r="33" spans="1:14" s="2" customFormat="1" ht="36.75" customHeight="1" x14ac:dyDescent="0.2">
      <c r="A33" s="43" t="s">
        <v>15</v>
      </c>
      <c r="B33" s="44"/>
      <c r="C33" s="18"/>
      <c r="D33" s="34"/>
      <c r="E33" s="34"/>
      <c r="F33" s="34"/>
      <c r="G33" s="18"/>
      <c r="H33" s="34"/>
      <c r="I33" s="18"/>
      <c r="J33" s="34"/>
      <c r="K33" s="34"/>
      <c r="L33" s="34"/>
      <c r="M33" s="33"/>
      <c r="N33" s="34"/>
    </row>
    <row r="34" spans="1:14" s="2" customFormat="1" ht="23.1" customHeight="1" x14ac:dyDescent="0.2">
      <c r="A34" s="14"/>
      <c r="B34" s="26" t="s">
        <v>28</v>
      </c>
      <c r="C34" s="25">
        <v>21</v>
      </c>
      <c r="D34" s="12">
        <f>[6]แผนงานบริหารงานทั่วไป!$E$33</f>
        <v>1900000</v>
      </c>
      <c r="E34" s="12">
        <v>22</v>
      </c>
      <c r="F34" s="12">
        <f>[6]แผนงานบริหารงานทั่วไป!$F$33</f>
        <v>2050000</v>
      </c>
      <c r="G34" s="25">
        <v>22</v>
      </c>
      <c r="H34" s="12">
        <f>[6]แผนงานบริหารงานทั่วไป!$G$33</f>
        <v>2080000</v>
      </c>
      <c r="I34" s="25">
        <v>22</v>
      </c>
      <c r="J34" s="12">
        <f>[6]แผนงานบริหารงานทั่วไป!$H$33</f>
        <v>2080000</v>
      </c>
      <c r="K34" s="12">
        <v>22</v>
      </c>
      <c r="L34" s="12">
        <f>[6]แผนงานบริหารงานทั่วไป!$I$33</f>
        <v>2080000</v>
      </c>
      <c r="M34" s="25">
        <f>C34+E34+G34+I34+K34</f>
        <v>109</v>
      </c>
      <c r="N34" s="12">
        <f>D34+F34+H34+J34+L34</f>
        <v>10190000</v>
      </c>
    </row>
    <row r="35" spans="1:14" s="2" customFormat="1" ht="20.25" customHeight="1" x14ac:dyDescent="0.2">
      <c r="A35" s="14"/>
      <c r="B35" s="27" t="s">
        <v>10</v>
      </c>
      <c r="C35" s="28">
        <v>21</v>
      </c>
      <c r="D35" s="4">
        <f>D34</f>
        <v>1900000</v>
      </c>
      <c r="E35" s="4">
        <v>22</v>
      </c>
      <c r="F35" s="4">
        <f>F34</f>
        <v>2050000</v>
      </c>
      <c r="G35" s="28">
        <v>22</v>
      </c>
      <c r="H35" s="4">
        <f>H34</f>
        <v>2080000</v>
      </c>
      <c r="I35" s="28">
        <v>22</v>
      </c>
      <c r="J35" s="4">
        <f>J34</f>
        <v>2080000</v>
      </c>
      <c r="K35" s="4">
        <v>22</v>
      </c>
      <c r="L35" s="4">
        <f>L34</f>
        <v>2080000</v>
      </c>
      <c r="M35" s="28">
        <f>M34</f>
        <v>109</v>
      </c>
      <c r="N35" s="4">
        <f>N34</f>
        <v>10190000</v>
      </c>
    </row>
    <row r="36" spans="1:14" s="20" customFormat="1" ht="19.5" customHeight="1" x14ac:dyDescent="0.2">
      <c r="A36" s="39" t="s">
        <v>4</v>
      </c>
      <c r="B36" s="40"/>
      <c r="C36" s="35">
        <f t="shared" ref="C36:N36" si="10">C14+C22+C26+C32+C35</f>
        <v>175</v>
      </c>
      <c r="D36" s="35">
        <f t="shared" si="10"/>
        <v>64171702</v>
      </c>
      <c r="E36" s="35">
        <f>E14+E22+E26+E32+E35</f>
        <v>213</v>
      </c>
      <c r="F36" s="35">
        <f t="shared" si="10"/>
        <v>110239329</v>
      </c>
      <c r="G36" s="35">
        <f t="shared" si="10"/>
        <v>288</v>
      </c>
      <c r="H36" s="35">
        <f t="shared" si="10"/>
        <v>152246282</v>
      </c>
      <c r="I36" s="35">
        <f t="shared" si="10"/>
        <v>343</v>
      </c>
      <c r="J36" s="35">
        <f t="shared" si="10"/>
        <v>184910282</v>
      </c>
      <c r="K36" s="35">
        <f t="shared" si="10"/>
        <v>313</v>
      </c>
      <c r="L36" s="35">
        <f t="shared" si="10"/>
        <v>152452900</v>
      </c>
      <c r="M36" s="35">
        <f t="shared" si="10"/>
        <v>1332</v>
      </c>
      <c r="N36" s="35">
        <f t="shared" si="10"/>
        <v>664020495</v>
      </c>
    </row>
    <row r="37" spans="1:14" x14ac:dyDescent="0.2">
      <c r="C37" s="36"/>
    </row>
  </sheetData>
  <mergeCells count="16">
    <mergeCell ref="I4:J4"/>
    <mergeCell ref="A1:N1"/>
    <mergeCell ref="A2:N2"/>
    <mergeCell ref="A3:N3"/>
    <mergeCell ref="M4:N4"/>
    <mergeCell ref="K4:L4"/>
    <mergeCell ref="A6:B6"/>
    <mergeCell ref="A4:B5"/>
    <mergeCell ref="C4:D4"/>
    <mergeCell ref="G4:H4"/>
    <mergeCell ref="E4:F4"/>
    <mergeCell ref="A36:B36"/>
    <mergeCell ref="A23:B23"/>
    <mergeCell ref="A27:B27"/>
    <mergeCell ref="A33:B33"/>
    <mergeCell ref="A15:B15"/>
  </mergeCells>
  <printOptions horizontalCentered="1"/>
  <pageMargins left="0" right="0" top="0.35433070866141736" bottom="0.35433070866141736" header="0.31496062992125984" footer="0.31496062992125984"/>
  <pageSetup paperSize="9" firstPageNumber="59" orientation="landscape" useFirstPageNumber="1" r:id="rId1"/>
  <headerFooter>
    <oddFooter>&amp;C&amp;"TH SarabunIT๙,ธรรมดา"&amp;14&amp;P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7" sqref="L17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</vt:lpstr>
      <vt:lpstr>Sheet1</vt:lpstr>
      <vt:lpstr>สรุป!Print_Titles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2020-07-16T05:03:24Z</cp:lastPrinted>
  <dcterms:created xsi:type="dcterms:W3CDTF">2015-05-22T07:20:24Z</dcterms:created>
  <dcterms:modified xsi:type="dcterms:W3CDTF">2020-07-16T07:24:53Z</dcterms:modified>
</cp:coreProperties>
</file>