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0515" windowHeight="6765"/>
  </bookViews>
  <sheets>
    <sheet name="สรุป" sheetId="18" r:id="rId1"/>
    <sheet name="Sheet1" sheetId="2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สรุป!$1:$5</definedName>
  </definedNames>
  <calcPr calcId="145621"/>
  <fileRecoveryPr repairLoad="1"/>
</workbook>
</file>

<file path=xl/calcChain.xml><?xml version="1.0" encoding="utf-8"?>
<calcChain xmlns="http://schemas.openxmlformats.org/spreadsheetml/2006/main">
  <c r="J11" i="18" l="1"/>
  <c r="H11" i="18"/>
  <c r="F11" i="18"/>
  <c r="I7" i="18"/>
  <c r="G7" i="18"/>
  <c r="E7" i="18"/>
  <c r="G24" i="18" l="1"/>
  <c r="G11" i="18"/>
  <c r="C24" i="18"/>
  <c r="J22" i="18"/>
  <c r="H22" i="18"/>
  <c r="F22" i="18"/>
  <c r="D22" i="18"/>
  <c r="K20" i="18" l="1"/>
  <c r="I20" i="18"/>
  <c r="G20" i="18"/>
  <c r="E20" i="18"/>
  <c r="J19" i="18"/>
  <c r="J20" i="18" s="1"/>
  <c r="H19" i="18"/>
  <c r="H20" i="18" s="1"/>
  <c r="F19" i="18"/>
  <c r="F20" i="18"/>
  <c r="K19" i="18"/>
  <c r="L19" i="18" l="1"/>
  <c r="L20" i="18" s="1"/>
  <c r="J16" i="18"/>
  <c r="H16" i="18"/>
  <c r="F16" i="18"/>
  <c r="K16" i="18"/>
  <c r="J14" i="18"/>
  <c r="H14" i="18"/>
  <c r="F14" i="18"/>
  <c r="D14" i="18"/>
  <c r="D17" i="18" s="1"/>
  <c r="C14" i="18"/>
  <c r="C17" i="18" s="1"/>
  <c r="E14" i="18"/>
  <c r="E17" i="18" s="1"/>
  <c r="I14" i="18"/>
  <c r="G14" i="18"/>
  <c r="J13" i="18"/>
  <c r="H13" i="18"/>
  <c r="F13" i="18"/>
  <c r="L16" i="18" l="1"/>
  <c r="F7" i="18"/>
  <c r="K7" i="18"/>
  <c r="J10" i="18"/>
  <c r="H10" i="18"/>
  <c r="F10" i="18"/>
  <c r="K10" i="18"/>
  <c r="F9" i="18"/>
  <c r="F8" i="18"/>
  <c r="K9" i="18"/>
  <c r="K8" i="18"/>
  <c r="J7" i="18"/>
  <c r="H7" i="18"/>
  <c r="D7" i="18"/>
  <c r="L10" i="18" l="1"/>
  <c r="K11" i="18"/>
  <c r="L9" i="18"/>
  <c r="D11" i="18" l="1"/>
  <c r="C11" i="18"/>
  <c r="E23" i="18" l="1"/>
  <c r="I17" i="18"/>
  <c r="G17" i="18"/>
  <c r="L14" i="18"/>
  <c r="K14" i="18"/>
  <c r="L15" i="18"/>
  <c r="K15" i="18"/>
  <c r="I11" i="18"/>
  <c r="I24" i="18" s="1"/>
  <c r="L11" i="18" l="1"/>
  <c r="J23" i="18"/>
  <c r="I23" i="18"/>
  <c r="H23" i="18"/>
  <c r="G23" i="18"/>
  <c r="F23" i="18"/>
  <c r="D23" i="18"/>
  <c r="D24" i="18" s="1"/>
  <c r="C23" i="18"/>
  <c r="L22" i="18"/>
  <c r="L23" i="18" s="1"/>
  <c r="K22" i="18"/>
  <c r="K23" i="18" s="1"/>
  <c r="L7" i="18" l="1"/>
  <c r="L8" i="18"/>
  <c r="E11" i="18" l="1"/>
  <c r="E24" i="18" s="1"/>
  <c r="K24" i="18" s="1"/>
  <c r="H17" i="18" l="1"/>
  <c r="H24" i="18" s="1"/>
  <c r="K13" i="18"/>
  <c r="K17" i="18" s="1"/>
  <c r="J17" i="18"/>
  <c r="J24" i="18" s="1"/>
  <c r="F17" i="18"/>
  <c r="F24" i="18" s="1"/>
  <c r="L13" i="18"/>
  <c r="L24" i="18" l="1"/>
  <c r="L17" i="18"/>
</calcChain>
</file>

<file path=xl/sharedStrings.xml><?xml version="1.0" encoding="utf-8"?>
<sst xmlns="http://schemas.openxmlformats.org/spreadsheetml/2006/main" count="38" uniqueCount="27">
  <si>
    <t>๑. ยุทธศาสตร์ด้านโครงสร้างพื้นฐาน</t>
  </si>
  <si>
    <t>บัญชีสรุปโครงการพัฒนา</t>
  </si>
  <si>
    <t>จำนวนโครงการ</t>
  </si>
  <si>
    <t>งบประมาณ
(บาท)</t>
  </si>
  <si>
    <t>รวมทิ้งสิ้น</t>
  </si>
  <si>
    <t>ยุทธศาสตร์</t>
  </si>
  <si>
    <t>ปี ๒๕๖1</t>
  </si>
  <si>
    <t>ปี ๒๕๖2</t>
  </si>
  <si>
    <t>ปี ๒๕๖3</t>
  </si>
  <si>
    <t>ปี ๒๕๖4</t>
  </si>
  <si>
    <t>รวม</t>
  </si>
  <si>
    <t>รวม 4 ปี</t>
  </si>
  <si>
    <t>องค์การบริหารส่วนตำบลนาบอน  อำเภอนาบอน  จังหวัดนครศรีธรรมราช</t>
  </si>
  <si>
    <t>๒. ยุทธศาสตร์การพัฒนาคุณภาพชีวิตและสังคม</t>
  </si>
  <si>
    <t>1.1  แผนงานอุตสาหกรรมและการโยธา</t>
  </si>
  <si>
    <t>1.2  แผนงานการพาณิชย์</t>
  </si>
  <si>
    <t>แผนพัฒนาท้องถิ่นสี่ปี (พ.ศ.๒๕๖1 - ๒๕๖4) เพิ่มเติมและเปลี่ยนแปลง ครั้งที่ 3/2561</t>
  </si>
  <si>
    <t>5. ยุทธศาสตร์การพัฒนาการบริหารจัดการองค์กรภายใต้ระบบธรรมาภิบาล</t>
  </si>
  <si>
    <t>5.1 แผนงานบริหารงานทั่วไป</t>
  </si>
  <si>
    <t>2.1 แผนงานการรักษาความสงบภายใน</t>
  </si>
  <si>
    <t>1.3  แผนงานเคหะและชุมชน</t>
  </si>
  <si>
    <t>1.4 แผนงานสร้างความเข้มแข็งของชุมชน</t>
  </si>
  <si>
    <t>2.2 แผนงานสาธารณสุข</t>
  </si>
  <si>
    <t>2.3 แผนงานงบกลาง</t>
  </si>
  <si>
    <t>2.4 แผนงานการศึกษา</t>
  </si>
  <si>
    <t>๔. ยุทธศาสตร์การพัฒนาทรัพยากรธรรมชาติและสิ่งแวดล้อม</t>
  </si>
  <si>
    <t>4.1 แผนงานการเกษตร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</si>
</sst>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187" fontId="3" fillId="0" borderId="0" xfId="1" applyNumberFormat="1" applyFont="1" applyAlignment="1">
      <alignment horizontal="center" vertical="top" wrapText="1"/>
    </xf>
    <xf numFmtId="0" fontId="3" fillId="0" borderId="0" xfId="1" applyNumberFormat="1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right" vertical="center"/>
    </xf>
    <xf numFmtId="187" fontId="5" fillId="2" borderId="1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87" fontId="6" fillId="0" borderId="1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righ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187" fontId="5" fillId="0" borderId="1" xfId="1" applyNumberFormat="1" applyFont="1" applyBorder="1" applyAlignment="1">
      <alignment horizontal="right" vertical="center" wrapText="1"/>
    </xf>
    <xf numFmtId="1" fontId="5" fillId="0" borderId="1" xfId="1" applyNumberFormat="1" applyFont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187" fontId="5" fillId="2" borderId="3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87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right" vertical="center" wrapText="1"/>
    </xf>
    <xf numFmtId="187" fontId="7" fillId="2" borderId="3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right" vertical="center" wrapText="1"/>
    </xf>
    <xf numFmtId="187" fontId="8" fillId="0" borderId="1" xfId="1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1" fontId="7" fillId="0" borderId="1" xfId="1" applyNumberFormat="1" applyFont="1" applyBorder="1" applyAlignment="1">
      <alignment horizontal="right" vertical="center" wrapText="1"/>
    </xf>
    <xf numFmtId="187" fontId="7" fillId="0" borderId="1" xfId="1" applyNumberFormat="1" applyFont="1" applyBorder="1" applyAlignment="1">
      <alignment horizontal="right" vertical="center" wrapText="1"/>
    </xf>
    <xf numFmtId="187" fontId="5" fillId="2" borderId="1" xfId="1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95249</xdr:rowOff>
    </xdr:from>
    <xdr:to>
      <xdr:col>11</xdr:col>
      <xdr:colOff>919151</xdr:colOff>
      <xdr:row>1</xdr:row>
      <xdr:rowOff>87311</xdr:rowOff>
    </xdr:to>
    <xdr:sp macro="" textlink="">
      <xdr:nvSpPr>
        <xdr:cNvPr id="2" name="TextBox 1"/>
        <xdr:cNvSpPr txBox="1"/>
      </xdr:nvSpPr>
      <xdr:spPr>
        <a:xfrm>
          <a:off x="8996795" y="95249"/>
          <a:ext cx="1049038" cy="243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Bef>
              <a:spcPts val="600"/>
            </a:spcBef>
          </a:pPr>
          <a:r>
            <a:rPr lang="th-TH" sz="1600" b="1">
              <a:latin typeface="TH SarabunIT๙" pitchFamily="34" charset="-34"/>
              <a:cs typeface="TH SarabunIT๙" pitchFamily="34" charset="-34"/>
            </a:rPr>
            <a:t>(แบบ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ผ. ๐</a:t>
          </a:r>
          <a:r>
            <a:rPr lang="en-US" sz="1600" b="1" baseline="0">
              <a:latin typeface="TH SarabunIT๙" pitchFamily="34" charset="-34"/>
              <a:cs typeface="TH SarabunIT๙" pitchFamily="34" charset="-34"/>
            </a:rPr>
            <a:t>7</a:t>
          </a:r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12;.01&#3648;&#3614;&#3636;&#3656;&#3617;&#3648;&#3605;&#3636;&#3617;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2-&#3612;.01&#3648;&#3614;&#3636;&#3656;&#3617;&#3648;&#3605;&#3636;&#3617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4-&#3612;.01%20%20&#3648;&#3614;&#3636;&#3656;&#3617;&#3648;&#3605;&#3636;&#3617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07;&#3637;&#3656;-5-&#3612;.01%20&#3648;&#3614;&#3636;&#3656;&#3617;&#3648;&#3605;&#3636;&#3617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8;&#3640;&#3607;&#3608;&#3624;&#3634;&#3626;&#3605;&#3619;&#3660;&#3639;&#3607;&#3637;&#3656;-1-&#3649;&#3610;&#3610;-&#3612;.05%20&#3648;&#3614;&#3636;&#3656;&#3617;&#3648;&#3605;&#3636;&#3617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แผนงานอุตสาหกรรมและการโยธา01"/>
      <sheetName val="Sheet2"/>
      <sheetName val="แผนงานการพาณิชย์"/>
      <sheetName val="แผนงานเคหะและชุมชน"/>
      <sheetName val="สร้างความเข้มแข็งของชุมชน"/>
      <sheetName val="แผนงานอุตสาหกรรมและการโยธา03"/>
    </sheetNames>
    <sheetDataSet>
      <sheetData sheetId="0"/>
      <sheetData sheetId="1">
        <row r="48">
          <cell r="E48">
            <v>2901600</v>
          </cell>
          <cell r="F48">
            <v>28610600</v>
          </cell>
          <cell r="G48">
            <v>21178400</v>
          </cell>
          <cell r="H48">
            <v>16032000</v>
          </cell>
        </row>
      </sheetData>
      <sheetData sheetId="2"/>
      <sheetData sheetId="3">
        <row r="13">
          <cell r="F13">
            <v>6236000</v>
          </cell>
        </row>
      </sheetData>
      <sheetData sheetId="4">
        <row r="12">
          <cell r="F12">
            <v>468929</v>
          </cell>
        </row>
      </sheetData>
      <sheetData sheetId="5">
        <row r="11">
          <cell r="F11">
            <v>482400</v>
          </cell>
          <cell r="G11">
            <v>482400</v>
          </cell>
          <cell r="H11">
            <v>482400</v>
          </cell>
        </row>
      </sheetData>
      <sheetData sheetId="6">
        <row r="12">
          <cell r="F12">
            <v>2000000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บรรเทาสาธารณภัย"/>
      <sheetName val="แผนงานสาธารณสุข"/>
      <sheetName val="แผนงานงบกลาง"/>
      <sheetName val="Sheet1"/>
      <sheetName val="แผนงานการศึกษา"/>
    </sheetNames>
    <sheetDataSet>
      <sheetData sheetId="0">
        <row r="16">
          <cell r="F16">
            <v>1302800</v>
          </cell>
          <cell r="G16">
            <v>1302800</v>
          </cell>
          <cell r="H16">
            <v>1302800</v>
          </cell>
        </row>
      </sheetData>
      <sheetData sheetId="1">
        <row r="12">
          <cell r="E12">
            <v>50000</v>
          </cell>
          <cell r="F12">
            <v>100000</v>
          </cell>
          <cell r="G12">
            <v>100000</v>
          </cell>
          <cell r="H12">
            <v>100000</v>
          </cell>
        </row>
      </sheetData>
      <sheetData sheetId="2"/>
      <sheetData sheetId="3"/>
      <sheetData sheetId="4">
        <row r="11">
          <cell r="F11">
            <v>44070</v>
          </cell>
          <cell r="G11">
            <v>44070</v>
          </cell>
          <cell r="H11">
            <v>44070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การเกษตร"/>
    </sheetNames>
    <sheetDataSet>
      <sheetData sheetId="0">
        <row r="11">
          <cell r="F11">
            <v>50000</v>
          </cell>
          <cell r="G11">
            <v>50000</v>
          </cell>
          <cell r="H11">
            <v>50000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บริหารงานทั่วไป"/>
      <sheetName val="Sheet1"/>
    </sheetNames>
    <sheetDataSet>
      <sheetData sheetId="0">
        <row r="12">
          <cell r="E12">
            <v>335000</v>
          </cell>
          <cell r="F12">
            <v>485000</v>
          </cell>
          <cell r="G12">
            <v>485000</v>
          </cell>
          <cell r="H12">
            <v>485000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งานอุตสาหกรรมและการโยธา"/>
    </sheetNames>
    <sheetDataSet>
      <sheetData sheetId="0">
        <row r="15">
          <cell r="F15">
            <v>11760000</v>
          </cell>
          <cell r="G15">
            <v>11901300</v>
          </cell>
          <cell r="H15">
            <v>11901300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7" zoomScale="110" zoomScaleNormal="110" workbookViewId="0">
      <selection activeCell="J12" sqref="J12"/>
    </sheetView>
  </sheetViews>
  <sheetFormatPr defaultColWidth="9" defaultRowHeight="18.75" x14ac:dyDescent="0.2"/>
  <cols>
    <col min="1" max="1" width="2" style="3" customWidth="1"/>
    <col min="2" max="2" width="30.5" style="3" customWidth="1"/>
    <col min="3" max="3" width="7.375" style="6" customWidth="1"/>
    <col min="4" max="4" width="13.625" style="5" customWidth="1"/>
    <col min="5" max="5" width="7" style="5" customWidth="1"/>
    <col min="6" max="6" width="12.375" style="5" customWidth="1"/>
    <col min="7" max="7" width="6.625" style="6" customWidth="1"/>
    <col min="8" max="8" width="13" style="5" customWidth="1"/>
    <col min="9" max="9" width="7.25" style="6" customWidth="1"/>
    <col min="10" max="10" width="12.25" style="5" customWidth="1"/>
    <col min="11" max="11" width="6.75" style="6" customWidth="1"/>
    <col min="12" max="12" width="14" style="5" customWidth="1"/>
    <col min="13" max="16384" width="9" style="3"/>
  </cols>
  <sheetData>
    <row r="1" spans="1:12" s="1" customFormat="1" ht="18.75" customHeight="1" x14ac:dyDescent="0.2">
      <c r="A1" s="49" t="s">
        <v>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s="1" customFormat="1" ht="18" customHeight="1" x14ac:dyDescent="0.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" customFormat="1" ht="18.75" customHeight="1" x14ac:dyDescent="0.2">
      <c r="A3" s="49" t="s">
        <v>12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s="2" customFormat="1" ht="20.25" customHeight="1" x14ac:dyDescent="0.2">
      <c r="A4" s="52" t="s">
        <v>5</v>
      </c>
      <c r="B4" s="53"/>
      <c r="C4" s="56" t="s">
        <v>6</v>
      </c>
      <c r="D4" s="57"/>
      <c r="E4" s="56" t="s">
        <v>7</v>
      </c>
      <c r="F4" s="57"/>
      <c r="G4" s="56" t="s">
        <v>8</v>
      </c>
      <c r="H4" s="57"/>
      <c r="I4" s="56" t="s">
        <v>9</v>
      </c>
      <c r="J4" s="57"/>
      <c r="K4" s="50" t="s">
        <v>11</v>
      </c>
      <c r="L4" s="51"/>
    </row>
    <row r="5" spans="1:12" ht="31.5" customHeight="1" x14ac:dyDescent="0.2">
      <c r="A5" s="54"/>
      <c r="B5" s="55"/>
      <c r="C5" s="8" t="s">
        <v>2</v>
      </c>
      <c r="D5" s="9" t="s">
        <v>3</v>
      </c>
      <c r="E5" s="8" t="s">
        <v>2</v>
      </c>
      <c r="F5" s="9" t="s">
        <v>3</v>
      </c>
      <c r="G5" s="8" t="s">
        <v>2</v>
      </c>
      <c r="H5" s="9" t="s">
        <v>3</v>
      </c>
      <c r="I5" s="8" t="s">
        <v>2</v>
      </c>
      <c r="J5" s="9" t="s">
        <v>3</v>
      </c>
      <c r="K5" s="10" t="s">
        <v>2</v>
      </c>
      <c r="L5" s="9" t="s">
        <v>3</v>
      </c>
    </row>
    <row r="6" spans="1:12" ht="21" customHeight="1" x14ac:dyDescent="0.2">
      <c r="A6" s="47" t="s">
        <v>0</v>
      </c>
      <c r="B6" s="48"/>
      <c r="C6" s="11"/>
      <c r="D6" s="12"/>
      <c r="E6" s="12"/>
      <c r="F6" s="12"/>
      <c r="G6" s="11"/>
      <c r="H6" s="12"/>
      <c r="I6" s="11"/>
      <c r="J6" s="12"/>
      <c r="K6" s="11"/>
      <c r="L6" s="12"/>
    </row>
    <row r="7" spans="1:12" s="2" customFormat="1" ht="22.5" customHeight="1" x14ac:dyDescent="0.2">
      <c r="A7" s="13"/>
      <c r="B7" s="14" t="s">
        <v>14</v>
      </c>
      <c r="C7" s="15">
        <v>5</v>
      </c>
      <c r="D7" s="15">
        <f>[1]แผนงานอุตสาหกรรมและการโยธา01!$E$48</f>
        <v>2901600</v>
      </c>
      <c r="E7" s="15">
        <f>38+1+1</f>
        <v>40</v>
      </c>
      <c r="F7" s="15">
        <f>[1]แผนงานอุตสาหกรรมและการโยธา01!$F$48+[1]แผนงานอุตสาหกรรมและการโยธา03!$F$12</f>
        <v>30610600</v>
      </c>
      <c r="G7" s="15">
        <f>22+3</f>
        <v>25</v>
      </c>
      <c r="H7" s="15">
        <f>[1]แผนงานอุตสาหกรรมและการโยธา01!$G$48</f>
        <v>21178400</v>
      </c>
      <c r="I7" s="15">
        <f>16+3</f>
        <v>19</v>
      </c>
      <c r="J7" s="15">
        <f>[1]แผนงานอุตสาหกรรมและการโยธา01!$H$48</f>
        <v>16032000</v>
      </c>
      <c r="K7" s="15">
        <f t="shared" ref="K7:L10" si="0">C7+E7+G7+I7</f>
        <v>89</v>
      </c>
      <c r="L7" s="15">
        <f t="shared" si="0"/>
        <v>70722600</v>
      </c>
    </row>
    <row r="8" spans="1:12" s="2" customFormat="1" ht="23.1" customHeight="1" x14ac:dyDescent="0.2">
      <c r="A8" s="13"/>
      <c r="B8" s="16" t="s">
        <v>15</v>
      </c>
      <c r="C8" s="15">
        <v>0</v>
      </c>
      <c r="D8" s="15">
        <v>0</v>
      </c>
      <c r="E8" s="17">
        <v>4</v>
      </c>
      <c r="F8" s="15">
        <f>[1]แผนงานการพาณิชย์!$F$13</f>
        <v>6236000</v>
      </c>
      <c r="G8" s="15">
        <v>0</v>
      </c>
      <c r="H8" s="15">
        <v>0</v>
      </c>
      <c r="I8" s="15">
        <v>0</v>
      </c>
      <c r="J8" s="15">
        <v>0</v>
      </c>
      <c r="K8" s="15">
        <f t="shared" si="0"/>
        <v>4</v>
      </c>
      <c r="L8" s="15">
        <f t="shared" si="0"/>
        <v>6236000</v>
      </c>
    </row>
    <row r="9" spans="1:12" s="2" customFormat="1" ht="23.1" customHeight="1" x14ac:dyDescent="0.2">
      <c r="A9" s="13"/>
      <c r="B9" s="16" t="s">
        <v>20</v>
      </c>
      <c r="C9" s="15">
        <v>0</v>
      </c>
      <c r="D9" s="15">
        <v>0</v>
      </c>
      <c r="E9" s="17">
        <v>2</v>
      </c>
      <c r="F9" s="15">
        <f>[1]แผนงานเคหะและชุมชน!$F$12</f>
        <v>468929</v>
      </c>
      <c r="G9" s="15">
        <v>0</v>
      </c>
      <c r="H9" s="15">
        <v>0</v>
      </c>
      <c r="I9" s="15">
        <v>0</v>
      </c>
      <c r="J9" s="15">
        <v>0</v>
      </c>
      <c r="K9" s="15">
        <f t="shared" si="0"/>
        <v>2</v>
      </c>
      <c r="L9" s="15">
        <f t="shared" si="0"/>
        <v>468929</v>
      </c>
    </row>
    <row r="10" spans="1:12" s="2" customFormat="1" ht="23.1" customHeight="1" x14ac:dyDescent="0.2">
      <c r="A10" s="13"/>
      <c r="B10" s="16" t="s">
        <v>21</v>
      </c>
      <c r="C10" s="15">
        <v>0</v>
      </c>
      <c r="D10" s="15">
        <v>0</v>
      </c>
      <c r="E10" s="17">
        <v>1</v>
      </c>
      <c r="F10" s="15">
        <f>[1]สร้างความเข้มแข็งของชุมชน!$F$11</f>
        <v>482400</v>
      </c>
      <c r="G10" s="15">
        <v>1</v>
      </c>
      <c r="H10" s="15">
        <f>[1]สร้างความเข้มแข็งของชุมชน!$G$11</f>
        <v>482400</v>
      </c>
      <c r="I10" s="15">
        <v>1</v>
      </c>
      <c r="J10" s="15">
        <f>[1]สร้างความเข้มแข็งของชุมชน!$H$11</f>
        <v>482400</v>
      </c>
      <c r="K10" s="15">
        <f t="shared" si="0"/>
        <v>3</v>
      </c>
      <c r="L10" s="15">
        <f t="shared" si="0"/>
        <v>1447200</v>
      </c>
    </row>
    <row r="11" spans="1:12" s="2" customFormat="1" ht="19.5" customHeight="1" x14ac:dyDescent="0.2">
      <c r="A11" s="18"/>
      <c r="B11" s="19" t="s">
        <v>10</v>
      </c>
      <c r="C11" s="20">
        <f>C7+C8</f>
        <v>5</v>
      </c>
      <c r="D11" s="20">
        <f>D7-D8</f>
        <v>2901600</v>
      </c>
      <c r="E11" s="21">
        <f>SUM(E7:E8)</f>
        <v>44</v>
      </c>
      <c r="F11" s="20">
        <f>F7+F8+[5]แผนงานอุตสาหกรรมและการโยธา!$F$15</f>
        <v>48606600</v>
      </c>
      <c r="G11" s="20">
        <f>G7+G8+G9+G10</f>
        <v>26</v>
      </c>
      <c r="H11" s="20">
        <f>H7+H8+[5]แผนงานอุตสาหกรรมและการโยธา!$G$15</f>
        <v>33079700</v>
      </c>
      <c r="I11" s="20">
        <f>I7+I8</f>
        <v>19</v>
      </c>
      <c r="J11" s="20">
        <f>J7+J8+[5]แผนงานอุตสาหกรรมและการโยธา!$H$15</f>
        <v>27933300</v>
      </c>
      <c r="K11" s="20">
        <f>K7+K8+K9</f>
        <v>95</v>
      </c>
      <c r="L11" s="20">
        <f>D11+F11+H11+J11</f>
        <v>112521200</v>
      </c>
    </row>
    <row r="12" spans="1:12" s="4" customFormat="1" ht="20.25" customHeight="1" x14ac:dyDescent="0.2">
      <c r="A12" s="45" t="s">
        <v>13</v>
      </c>
      <c r="B12" s="46"/>
      <c r="C12" s="22"/>
      <c r="D12" s="23"/>
      <c r="E12" s="23"/>
      <c r="F12" s="23"/>
      <c r="G12" s="22"/>
      <c r="H12" s="23"/>
      <c r="I12" s="22"/>
      <c r="J12" s="23"/>
      <c r="K12" s="22"/>
      <c r="L12" s="23"/>
    </row>
    <row r="13" spans="1:12" s="2" customFormat="1" ht="20.25" customHeight="1" x14ac:dyDescent="0.2">
      <c r="A13" s="18"/>
      <c r="B13" s="16" t="s">
        <v>19</v>
      </c>
      <c r="C13" s="15">
        <v>0</v>
      </c>
      <c r="D13" s="15">
        <v>0</v>
      </c>
      <c r="E13" s="15">
        <v>6</v>
      </c>
      <c r="F13" s="15">
        <f>[2]แผนงานบรรเทาสาธารณภัย!$F$16</f>
        <v>1302800</v>
      </c>
      <c r="G13" s="17">
        <v>6</v>
      </c>
      <c r="H13" s="15">
        <f>[2]แผนงานบรรเทาสาธารณภัย!$G$16</f>
        <v>1302800</v>
      </c>
      <c r="I13" s="17">
        <v>6</v>
      </c>
      <c r="J13" s="15">
        <f>[2]แผนงานบรรเทาสาธารณภัย!$H$16</f>
        <v>1302800</v>
      </c>
      <c r="K13" s="17">
        <f>C13+E13+G13+I13</f>
        <v>18</v>
      </c>
      <c r="L13" s="15">
        <f>D13+F13+H13+J13</f>
        <v>3908400</v>
      </c>
    </row>
    <row r="14" spans="1:12" s="2" customFormat="1" ht="20.25" customHeight="1" x14ac:dyDescent="0.2">
      <c r="A14" s="18"/>
      <c r="B14" s="16" t="s">
        <v>22</v>
      </c>
      <c r="C14" s="15">
        <f>1</f>
        <v>1</v>
      </c>
      <c r="D14" s="15">
        <f>[2]แผนงานสาธารณสุข!$E$12</f>
        <v>50000</v>
      </c>
      <c r="E14" s="15">
        <f>2</f>
        <v>2</v>
      </c>
      <c r="F14" s="15">
        <f>[2]แผนงานสาธารณสุข!$F$12</f>
        <v>100000</v>
      </c>
      <c r="G14" s="17">
        <f>2</f>
        <v>2</v>
      </c>
      <c r="H14" s="15">
        <f>[2]แผนงานสาธารณสุข!$G$12</f>
        <v>100000</v>
      </c>
      <c r="I14" s="17">
        <f>2</f>
        <v>2</v>
      </c>
      <c r="J14" s="15">
        <f>[2]แผนงานสาธารณสุข!$H$12</f>
        <v>100000</v>
      </c>
      <c r="K14" s="17">
        <f>E14+G14+I14</f>
        <v>6</v>
      </c>
      <c r="L14" s="15">
        <f>F14+H14+J14</f>
        <v>300000</v>
      </c>
    </row>
    <row r="15" spans="1:12" s="2" customFormat="1" ht="20.25" customHeight="1" x14ac:dyDescent="0.2">
      <c r="A15" s="18"/>
      <c r="B15" s="16" t="s">
        <v>23</v>
      </c>
      <c r="C15" s="15">
        <v>0</v>
      </c>
      <c r="D15" s="15">
        <v>0</v>
      </c>
      <c r="E15" s="15">
        <v>3</v>
      </c>
      <c r="F15" s="15">
        <v>18020000</v>
      </c>
      <c r="G15" s="17">
        <v>3</v>
      </c>
      <c r="H15" s="15">
        <v>19560000</v>
      </c>
      <c r="I15" s="17">
        <v>3</v>
      </c>
      <c r="J15" s="15">
        <v>21100000</v>
      </c>
      <c r="K15" s="17">
        <f>E15+G15+I15</f>
        <v>9</v>
      </c>
      <c r="L15" s="15">
        <f>F15+H15+J15</f>
        <v>58680000</v>
      </c>
    </row>
    <row r="16" spans="1:12" s="2" customFormat="1" ht="20.25" customHeight="1" x14ac:dyDescent="0.2">
      <c r="A16" s="18"/>
      <c r="B16" s="16" t="s">
        <v>24</v>
      </c>
      <c r="C16" s="15">
        <v>0</v>
      </c>
      <c r="D16" s="15">
        <v>0</v>
      </c>
      <c r="E16" s="15">
        <v>1</v>
      </c>
      <c r="F16" s="15">
        <f>[2]แผนงานการศึกษา!$F$11</f>
        <v>44070</v>
      </c>
      <c r="G16" s="17">
        <v>1</v>
      </c>
      <c r="H16" s="15">
        <f>[2]แผนงานการศึกษา!$G$11</f>
        <v>44070</v>
      </c>
      <c r="I16" s="17">
        <v>1</v>
      </c>
      <c r="J16" s="15">
        <f>[2]แผนงานการศึกษา!$H$11</f>
        <v>44070</v>
      </c>
      <c r="K16" s="17">
        <f>C16+E16+G16+I16</f>
        <v>3</v>
      </c>
      <c r="L16" s="15">
        <f>D16+F16+H16+J16</f>
        <v>132210</v>
      </c>
    </row>
    <row r="17" spans="1:12" s="2" customFormat="1" ht="18.75" customHeight="1" x14ac:dyDescent="0.2">
      <c r="A17" s="18"/>
      <c r="B17" s="24" t="s">
        <v>10</v>
      </c>
      <c r="C17" s="20">
        <f>C13+C14+C15</f>
        <v>1</v>
      </c>
      <c r="D17" s="20">
        <f>D13+D14+D15</f>
        <v>50000</v>
      </c>
      <c r="E17" s="20">
        <f>E13+E14+E15</f>
        <v>11</v>
      </c>
      <c r="F17" s="20">
        <f>SUM(F13:F13)</f>
        <v>1302800</v>
      </c>
      <c r="G17" s="21">
        <f>G13+G15+G14</f>
        <v>11</v>
      </c>
      <c r="H17" s="20">
        <f>SUM(H13:H13)</f>
        <v>1302800</v>
      </c>
      <c r="I17" s="21">
        <f>I13+I15+I14</f>
        <v>11</v>
      </c>
      <c r="J17" s="20">
        <f>SUM(J13:J13)</f>
        <v>1302800</v>
      </c>
      <c r="K17" s="21">
        <f>K13+K15+K14</f>
        <v>33</v>
      </c>
      <c r="L17" s="20">
        <f>SUM(L13:L13)</f>
        <v>3908400</v>
      </c>
    </row>
    <row r="18" spans="1:12" s="7" customFormat="1" ht="26.25" customHeight="1" x14ac:dyDescent="0.2">
      <c r="A18" s="58" t="s">
        <v>25</v>
      </c>
      <c r="B18" s="59"/>
      <c r="C18" s="25"/>
      <c r="D18" s="26"/>
      <c r="E18" s="26"/>
      <c r="F18" s="26"/>
      <c r="G18" s="25"/>
      <c r="H18" s="26"/>
      <c r="I18" s="25"/>
      <c r="J18" s="26"/>
      <c r="K18" s="27"/>
      <c r="L18" s="26"/>
    </row>
    <row r="19" spans="1:12" s="7" customFormat="1" ht="21.95" customHeight="1" x14ac:dyDescent="0.2">
      <c r="A19" s="28"/>
      <c r="B19" s="29" t="s">
        <v>26</v>
      </c>
      <c r="C19" s="15">
        <v>0</v>
      </c>
      <c r="D19" s="15">
        <v>0</v>
      </c>
      <c r="E19" s="15">
        <v>1</v>
      </c>
      <c r="F19" s="15">
        <f>[3]แผนงานการเกษตร!$F$11</f>
        <v>50000</v>
      </c>
      <c r="G19" s="17">
        <v>1</v>
      </c>
      <c r="H19" s="15">
        <f>[3]แผนงานการเกษตร!$G$11</f>
        <v>50000</v>
      </c>
      <c r="I19" s="17">
        <v>1</v>
      </c>
      <c r="J19" s="15">
        <f>[3]แผนงานการเกษตร!$H$11</f>
        <v>50000</v>
      </c>
      <c r="K19" s="17">
        <f>C19+E19+G19+I19</f>
        <v>3</v>
      </c>
      <c r="L19" s="15">
        <f>D19+F19+H19+J19</f>
        <v>150000</v>
      </c>
    </row>
    <row r="20" spans="1:12" s="2" customFormat="1" ht="20.25" customHeight="1" x14ac:dyDescent="0.2">
      <c r="A20" s="30"/>
      <c r="B20" s="24" t="s">
        <v>10</v>
      </c>
      <c r="C20" s="20">
        <v>0</v>
      </c>
      <c r="D20" s="20">
        <v>0</v>
      </c>
      <c r="E20" s="20">
        <f>E19</f>
        <v>1</v>
      </c>
      <c r="F20" s="20">
        <f>[2]แผนงานสาธารณสุข!$F$12</f>
        <v>100000</v>
      </c>
      <c r="G20" s="21">
        <f t="shared" ref="G20:L20" si="1">G19</f>
        <v>1</v>
      </c>
      <c r="H20" s="20">
        <f t="shared" si="1"/>
        <v>50000</v>
      </c>
      <c r="I20" s="21">
        <f t="shared" si="1"/>
        <v>1</v>
      </c>
      <c r="J20" s="20">
        <f t="shared" si="1"/>
        <v>50000</v>
      </c>
      <c r="K20" s="21">
        <f t="shared" si="1"/>
        <v>3</v>
      </c>
      <c r="L20" s="20">
        <f t="shared" si="1"/>
        <v>150000</v>
      </c>
    </row>
    <row r="21" spans="1:12" ht="34.5" customHeight="1" x14ac:dyDescent="0.2">
      <c r="A21" s="41" t="s">
        <v>17</v>
      </c>
      <c r="B21" s="42"/>
      <c r="C21" s="31"/>
      <c r="D21" s="32"/>
      <c r="E21" s="32"/>
      <c r="F21" s="32"/>
      <c r="G21" s="31"/>
      <c r="H21" s="32"/>
      <c r="I21" s="31"/>
      <c r="J21" s="32"/>
      <c r="K21" s="31"/>
      <c r="L21" s="32"/>
    </row>
    <row r="22" spans="1:12" x14ac:dyDescent="0.2">
      <c r="A22" s="33"/>
      <c r="B22" s="34" t="s">
        <v>18</v>
      </c>
      <c r="C22" s="35">
        <v>2</v>
      </c>
      <c r="D22" s="36">
        <f>[4]แผนงานบริหารงานทั่วไป!$E$12</f>
        <v>335000</v>
      </c>
      <c r="E22" s="36">
        <v>2</v>
      </c>
      <c r="F22" s="36">
        <f>[4]แผนงานบริหารงานทั่วไป!$F$12</f>
        <v>485000</v>
      </c>
      <c r="G22" s="35">
        <v>2</v>
      </c>
      <c r="H22" s="36">
        <f>[4]แผนงานบริหารงานทั่วไป!$G$12</f>
        <v>485000</v>
      </c>
      <c r="I22" s="35">
        <v>2</v>
      </c>
      <c r="J22" s="36">
        <f>[4]แผนงานบริหารงานทั่วไป!$H$12</f>
        <v>485000</v>
      </c>
      <c r="K22" s="35">
        <f>SUM(C22+E22+G22+I22)</f>
        <v>8</v>
      </c>
      <c r="L22" s="36">
        <f>SUM(D22+F22+H22+J22)</f>
        <v>1790000</v>
      </c>
    </row>
    <row r="23" spans="1:12" x14ac:dyDescent="0.2">
      <c r="A23" s="33"/>
      <c r="B23" s="37" t="s">
        <v>10</v>
      </c>
      <c r="C23" s="38">
        <f t="shared" ref="C23:L23" si="2">SUM(C22:C22)</f>
        <v>2</v>
      </c>
      <c r="D23" s="39">
        <f t="shared" si="2"/>
        <v>335000</v>
      </c>
      <c r="E23" s="39">
        <f>E22</f>
        <v>2</v>
      </c>
      <c r="F23" s="39">
        <f t="shared" si="2"/>
        <v>485000</v>
      </c>
      <c r="G23" s="38">
        <f t="shared" si="2"/>
        <v>2</v>
      </c>
      <c r="H23" s="39">
        <f t="shared" si="2"/>
        <v>485000</v>
      </c>
      <c r="I23" s="38">
        <f t="shared" si="2"/>
        <v>2</v>
      </c>
      <c r="J23" s="39">
        <f t="shared" si="2"/>
        <v>485000</v>
      </c>
      <c r="K23" s="38">
        <f t="shared" si="2"/>
        <v>8</v>
      </c>
      <c r="L23" s="39">
        <f t="shared" si="2"/>
        <v>1790000</v>
      </c>
    </row>
    <row r="24" spans="1:12" x14ac:dyDescent="0.2">
      <c r="A24" s="43" t="s">
        <v>4</v>
      </c>
      <c r="B24" s="44"/>
      <c r="C24" s="40">
        <f t="shared" ref="C24:J24" si="3">C11+C17+C20+C23</f>
        <v>8</v>
      </c>
      <c r="D24" s="40">
        <f t="shared" si="3"/>
        <v>3286600</v>
      </c>
      <c r="E24" s="40">
        <f t="shared" si="3"/>
        <v>58</v>
      </c>
      <c r="F24" s="40">
        <f t="shared" si="3"/>
        <v>50494400</v>
      </c>
      <c r="G24" s="40">
        <f t="shared" si="3"/>
        <v>40</v>
      </c>
      <c r="H24" s="40">
        <f t="shared" si="3"/>
        <v>34917500</v>
      </c>
      <c r="I24" s="40">
        <f t="shared" si="3"/>
        <v>33</v>
      </c>
      <c r="J24" s="40">
        <f t="shared" si="3"/>
        <v>29771100</v>
      </c>
      <c r="K24" s="40">
        <f>C24+E24+G24+I24</f>
        <v>139</v>
      </c>
      <c r="L24" s="40">
        <f>D24+F24+H24+J24</f>
        <v>118469600</v>
      </c>
    </row>
  </sheetData>
  <mergeCells count="14">
    <mergeCell ref="A21:B21"/>
    <mergeCell ref="A24:B24"/>
    <mergeCell ref="A12:B12"/>
    <mergeCell ref="A6:B6"/>
    <mergeCell ref="A1:L1"/>
    <mergeCell ref="A2:L2"/>
    <mergeCell ref="A3:L3"/>
    <mergeCell ref="K4:L4"/>
    <mergeCell ref="A4:B5"/>
    <mergeCell ref="C4:D4"/>
    <mergeCell ref="G4:H4"/>
    <mergeCell ref="E4:F4"/>
    <mergeCell ref="I4:J4"/>
    <mergeCell ref="A18:B18"/>
  </mergeCells>
  <printOptions horizontalCentered="1"/>
  <pageMargins left="0.23622047244094491" right="0.23622047244094491" top="0.55118110236220474" bottom="0.15748031496062992" header="0.31496062992125984" footer="0.31496062992125984"/>
  <pageSetup paperSize="9" orientation="landscape" useFirstPageNumber="1" r:id="rId1"/>
  <headerFooter>
    <oddFooter>&amp;C&amp;"TH SarabunIT๙,ธรรมดา"&amp;14&amp;P</oddFooter>
  </headerFooter>
  <ignoredErrors>
    <ignoredError sqref="F17 G17:H17 I17:J17 K17 E23 F14:H14" formula="1"/>
    <ignoredError sqref="E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</vt:lpstr>
      <vt:lpstr>Sheet1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2018-09-14T00:41:41Z</cp:lastPrinted>
  <dcterms:created xsi:type="dcterms:W3CDTF">2015-05-22T07:20:24Z</dcterms:created>
  <dcterms:modified xsi:type="dcterms:W3CDTF">2018-09-14T00:44:58Z</dcterms:modified>
</cp:coreProperties>
</file>